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firstSheet="1" activeTab="1"/>
  </bookViews>
  <sheets>
    <sheet name="Факт" sheetId="1" r:id="rId1"/>
    <sheet name="Общ.смета" sheetId="2" r:id="rId2"/>
  </sheets>
  <definedNames/>
  <calcPr fullCalcOnLoad="1"/>
</workbook>
</file>

<file path=xl/sharedStrings.xml><?xml version="1.0" encoding="utf-8"?>
<sst xmlns="http://schemas.openxmlformats.org/spreadsheetml/2006/main" count="151" uniqueCount="70">
  <si>
    <t>Начисления на з/пл</t>
  </si>
  <si>
    <t>Материалы</t>
  </si>
  <si>
    <t>Амортизация</t>
  </si>
  <si>
    <t>Дератизация</t>
  </si>
  <si>
    <t>Прочие услуги</t>
  </si>
  <si>
    <t>Коммунальные услуги</t>
  </si>
  <si>
    <t>Программы</t>
  </si>
  <si>
    <t>Услуги связи</t>
  </si>
  <si>
    <t>Сигнализация</t>
  </si>
  <si>
    <t>Охрана труда</t>
  </si>
  <si>
    <t>Услуги банка</t>
  </si>
  <si>
    <t>ИТОГО</t>
  </si>
  <si>
    <t>Площадь</t>
  </si>
  <si>
    <t>на 1 кв.м площади</t>
  </si>
  <si>
    <t>НДС 18%</t>
  </si>
  <si>
    <t>Вывоз ТБО</t>
  </si>
  <si>
    <t>Вывоз КГО</t>
  </si>
  <si>
    <t>ВСЕГО</t>
  </si>
  <si>
    <t>Уборка лестничных клеток</t>
  </si>
  <si>
    <t>Обслуживание лифтов</t>
  </si>
  <si>
    <t>ИТОГО содержание жилья</t>
  </si>
  <si>
    <t>Уборка междомовой территории</t>
  </si>
  <si>
    <t>Обслуживание ВДГО</t>
  </si>
  <si>
    <t>Вывоз ЖБО (дер.Энколово)</t>
  </si>
  <si>
    <t xml:space="preserve">Рентабельность </t>
  </si>
  <si>
    <t>№ п/п</t>
  </si>
  <si>
    <t>Статья расходов</t>
  </si>
  <si>
    <t>Услуги и работы по управлению жилым домом</t>
  </si>
  <si>
    <t>Содержание придомовой территории</t>
  </si>
  <si>
    <t>Текущий ремонт жилья</t>
  </si>
  <si>
    <t>Содержание и техническое обслуживание общего имущества жилого дома</t>
  </si>
  <si>
    <t>1 квартал</t>
  </si>
  <si>
    <t>2 квартал</t>
  </si>
  <si>
    <t>3 квартал</t>
  </si>
  <si>
    <t>4 квартал</t>
  </si>
  <si>
    <t>Заработная плата</t>
  </si>
  <si>
    <t>Заработная плата водителей, трактористов</t>
  </si>
  <si>
    <t>Услуги по договорам подряда с начислениями (23,1 %)</t>
  </si>
  <si>
    <t>Дизельное топливо / бензин</t>
  </si>
  <si>
    <t>Ремонт автомобилей</t>
  </si>
  <si>
    <t>Электроэнергия (Петербургская сбытовая компания)</t>
  </si>
  <si>
    <t xml:space="preserve">Обслуживание узлов учета воды </t>
  </si>
  <si>
    <t xml:space="preserve">Техническое обслуживание оргтехники, кассовых аппаратов </t>
  </si>
  <si>
    <t>ИТОГО+ рентабельность</t>
  </si>
  <si>
    <t>ПОКВАРТАЛЬНАЯ РАЗБИВКА РАСХОДОВ НА 2010 ГОД</t>
  </si>
  <si>
    <t>в том числе:</t>
  </si>
  <si>
    <t>1.</t>
  </si>
  <si>
    <t>2.</t>
  </si>
  <si>
    <t>Факт</t>
  </si>
  <si>
    <t>Результат</t>
  </si>
  <si>
    <t>в т.ч.пени,гос.пошл.</t>
  </si>
  <si>
    <t>Платн. услуги</t>
  </si>
  <si>
    <t>Начисл.населению (тыс.руб.)</t>
  </si>
  <si>
    <t>Себест-ть без НДС</t>
  </si>
  <si>
    <t>за коммунальные услуги  - 51562,6 тыс.руб. (51562608 руб.)</t>
  </si>
  <si>
    <t>на содержание жилья - 23874,1 тыс. руб. (23874096 руб.),                                                        в том числе НДС - 3408,7 тыс.руб. (3408722 руб.)</t>
  </si>
  <si>
    <t>НАЧИСЛЕНО ЖИТЕЛЯМ ВСЕГО: 75436,7 тыс. руб. (75436704 руб.)</t>
  </si>
  <si>
    <t>Задолженность жителей на 01 января 2010 г.  - 8986,1 тыс. руб. (8986082 руб.)</t>
  </si>
  <si>
    <t>Оплачено - 72559,3 тыс. руб. (72559325 руб.) -  86% от суммы начислений + долг</t>
  </si>
  <si>
    <t>Задолженность жителей на 01 января 2011 г.  - 11863,5 тыс. руб. (11863461 руб.)</t>
  </si>
  <si>
    <t>79735,1 тыс. руб. (79735116 руб.)</t>
  </si>
  <si>
    <t>на коммунальные услуги - 57139,5 тыс.руб. (57139494 руб.)</t>
  </si>
  <si>
    <t xml:space="preserve">на содержание жилья - 19186,9 тыс.руб. (19186900 руб.) </t>
  </si>
  <si>
    <t>платежи в бюджет (НДС) - 3408,7 тыс.руб. (3408722 руб.)</t>
  </si>
  <si>
    <t xml:space="preserve">ОТЧЕТ </t>
  </si>
  <si>
    <t xml:space="preserve">О ДОХОДАХ И РАСХОДАХ   ЗА  2010 ГОД    </t>
  </si>
  <si>
    <t>ИЗРАСХОДОВАНО ВСЕГО:</t>
  </si>
  <si>
    <t xml:space="preserve">             МУП "Бугровская управляющая компания" публикует отчет о доходах и расходах по многоквартирным домам за 2010 год. На отчетном собрании, проходившем 11 мая 2010г., было принято решение, что в связи со сложностью проведения отчетных собраний по деятельности МУП "БУК" перед собственниками жилых помещений многоквартирных домов, в дальнейшем публиковать отчеты в средствах массовой информации. </t>
  </si>
  <si>
    <t xml:space="preserve">        На обратной стороне счета-квитанции за март 2011 г. будет размещена таблица, в которой Вы можете дать оценку деятельности МУП "БУК" за 2010г., высказать свой замечания и пожелания.</t>
  </si>
  <si>
    <t xml:space="preserve">        С ежемесячными отчетами о выполнении конкретных работ по техническому обслуживанию и текущему ремонту общего имущества многоквартирных домов за 2010 год  предлагаем ознакомиться в МУП "БУК".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</si>
</sst>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 quotePrefix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Font="1" applyBorder="1" applyAlignment="1" quotePrefix="1">
      <alignment horizontal="left"/>
    </xf>
    <xf numFmtId="0" fontId="0" fillId="0" borderId="20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wrapText="1"/>
    </xf>
    <xf numFmtId="0" fontId="0" fillId="0" borderId="21" xfId="0" applyBorder="1" applyAlignment="1">
      <alignment horizontal="center" vertical="center" wrapText="1"/>
    </xf>
    <xf numFmtId="2" fontId="0" fillId="0" borderId="20" xfId="0" applyNumberFormat="1" applyBorder="1" applyAlignment="1">
      <alignment/>
    </xf>
    <xf numFmtId="0" fontId="2" fillId="0" borderId="20" xfId="0" applyFont="1" applyBorder="1" applyAlignment="1">
      <alignment/>
    </xf>
    <xf numFmtId="0" fontId="0" fillId="0" borderId="24" xfId="0" applyBorder="1" applyAlignment="1">
      <alignment/>
    </xf>
    <xf numFmtId="2" fontId="2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1" fontId="2" fillId="0" borderId="12" xfId="0" applyNumberFormat="1" applyFont="1" applyBorder="1" applyAlignment="1">
      <alignment/>
    </xf>
    <xf numFmtId="0" fontId="0" fillId="0" borderId="10" xfId="0" applyBorder="1" applyAlignment="1" quotePrefix="1">
      <alignment horizontal="center" wrapText="1"/>
    </xf>
    <xf numFmtId="0" fontId="0" fillId="0" borderId="0" xfId="0" applyAlignment="1" quotePrefix="1">
      <alignment horizontal="left"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 quotePrefix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quotePrefix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6"/>
  <sheetViews>
    <sheetView zoomScalePageLayoutView="0" workbookViewId="0" topLeftCell="A3">
      <selection activeCell="BW17" sqref="BW17"/>
    </sheetView>
  </sheetViews>
  <sheetFormatPr defaultColWidth="9.00390625" defaultRowHeight="12.75"/>
  <cols>
    <col min="1" max="1" width="5.25390625" style="0" customWidth="1"/>
    <col min="2" max="2" width="29.25390625" style="0" customWidth="1"/>
    <col min="3" max="9" width="11.375" style="0" customWidth="1"/>
    <col min="10" max="16" width="9.875" style="0" customWidth="1"/>
    <col min="17" max="20" width="11.875" style="0" customWidth="1"/>
    <col min="21" max="23" width="10.625" style="0" customWidth="1"/>
    <col min="24" max="24" width="11.125" style="0" customWidth="1"/>
    <col min="25" max="25" width="9.625" style="0" customWidth="1"/>
    <col min="26" max="26" width="9.25390625" style="0" customWidth="1"/>
    <col min="27" max="27" width="10.00390625" style="0" customWidth="1"/>
    <col min="28" max="30" width="9.625" style="0" customWidth="1"/>
    <col min="31" max="37" width="11.625" style="0" customWidth="1"/>
    <col min="45" max="45" width="10.375" style="0" customWidth="1"/>
    <col min="49" max="51" width="10.375" style="0" customWidth="1"/>
    <col min="52" max="52" width="10.875" style="0" customWidth="1"/>
    <col min="53" max="53" width="10.375" style="0" customWidth="1"/>
    <col min="54" max="54" width="9.875" style="0" customWidth="1"/>
    <col min="56" max="58" width="10.625" style="0" customWidth="1"/>
    <col min="66" max="66" width="11.875" style="0" customWidth="1"/>
    <col min="67" max="72" width="10.375" style="0" customWidth="1"/>
    <col min="73" max="79" width="9.375" style="0" customWidth="1"/>
    <col min="80" max="80" width="10.375" style="0" customWidth="1"/>
    <col min="81" max="81" width="9.875" style="0" customWidth="1"/>
    <col min="82" max="82" width="9.75390625" style="0" hidden="1" customWidth="1"/>
    <col min="83" max="83" width="9.875" style="0" hidden="1" customWidth="1"/>
    <col min="84" max="84" width="10.125" style="0" hidden="1" customWidth="1"/>
    <col min="85" max="85" width="11.625" style="0" customWidth="1"/>
  </cols>
  <sheetData>
    <row r="1" spans="2:9" ht="30.75" customHeight="1" hidden="1">
      <c r="B1" s="37"/>
      <c r="C1" s="70" t="s">
        <v>44</v>
      </c>
      <c r="D1" s="70"/>
      <c r="E1" s="70"/>
      <c r="F1" s="70"/>
      <c r="G1" s="70"/>
      <c r="H1" s="37"/>
      <c r="I1" s="37"/>
    </row>
    <row r="2" ht="13.5" hidden="1" thickBot="1"/>
    <row r="3" spans="1:85" ht="27" customHeight="1">
      <c r="A3" s="71" t="s">
        <v>25</v>
      </c>
      <c r="B3" s="72" t="s">
        <v>26</v>
      </c>
      <c r="C3" s="73" t="s">
        <v>30</v>
      </c>
      <c r="D3" s="74"/>
      <c r="E3" s="74"/>
      <c r="F3" s="74"/>
      <c r="G3" s="75"/>
      <c r="H3" s="46"/>
      <c r="I3" s="58"/>
      <c r="J3" s="73" t="s">
        <v>29</v>
      </c>
      <c r="K3" s="74"/>
      <c r="L3" s="74"/>
      <c r="M3" s="74"/>
      <c r="N3" s="75"/>
      <c r="O3" s="46"/>
      <c r="P3" s="58"/>
      <c r="Q3" s="73" t="s">
        <v>18</v>
      </c>
      <c r="R3" s="74"/>
      <c r="S3" s="74"/>
      <c r="T3" s="74"/>
      <c r="U3" s="75"/>
      <c r="V3" s="46"/>
      <c r="W3" s="58"/>
      <c r="X3" s="73" t="s">
        <v>28</v>
      </c>
      <c r="Y3" s="74"/>
      <c r="Z3" s="74"/>
      <c r="AA3" s="74"/>
      <c r="AB3" s="75"/>
      <c r="AC3" s="46"/>
      <c r="AD3" s="58"/>
      <c r="AE3" s="73" t="s">
        <v>27</v>
      </c>
      <c r="AF3" s="74"/>
      <c r="AG3" s="74"/>
      <c r="AH3" s="74"/>
      <c r="AI3" s="75"/>
      <c r="AJ3" s="46"/>
      <c r="AK3" s="58"/>
      <c r="AL3" s="78" t="s">
        <v>15</v>
      </c>
      <c r="AM3" s="74"/>
      <c r="AN3" s="74"/>
      <c r="AO3" s="74"/>
      <c r="AP3" s="75"/>
      <c r="AQ3" s="46"/>
      <c r="AR3" s="58"/>
      <c r="AS3" s="73" t="s">
        <v>19</v>
      </c>
      <c r="AT3" s="74"/>
      <c r="AU3" s="74"/>
      <c r="AV3" s="74"/>
      <c r="AW3" s="75"/>
      <c r="AX3" s="46"/>
      <c r="AY3" s="58"/>
      <c r="AZ3" s="73" t="s">
        <v>22</v>
      </c>
      <c r="BA3" s="74"/>
      <c r="BB3" s="74"/>
      <c r="BC3" s="74"/>
      <c r="BD3" s="75"/>
      <c r="BE3" s="46"/>
      <c r="BF3" s="58"/>
      <c r="BG3" s="78" t="s">
        <v>23</v>
      </c>
      <c r="BH3" s="74"/>
      <c r="BI3" s="74"/>
      <c r="BJ3" s="74"/>
      <c r="BK3" s="75"/>
      <c r="BL3" s="46"/>
      <c r="BM3" s="58"/>
      <c r="BN3" s="73" t="s">
        <v>20</v>
      </c>
      <c r="BO3" s="74"/>
      <c r="BP3" s="74"/>
      <c r="BQ3" s="74"/>
      <c r="BR3" s="75"/>
      <c r="BS3" s="46"/>
      <c r="BT3" s="58"/>
      <c r="BU3" s="73" t="s">
        <v>21</v>
      </c>
      <c r="BV3" s="74"/>
      <c r="BW3" s="74"/>
      <c r="BX3" s="74"/>
      <c r="BY3" s="75"/>
      <c r="BZ3" s="46"/>
      <c r="CA3" s="58"/>
      <c r="CB3" s="76" t="s">
        <v>16</v>
      </c>
      <c r="CC3" s="74"/>
      <c r="CD3" s="74"/>
      <c r="CE3" s="74"/>
      <c r="CF3" s="77"/>
      <c r="CG3" s="63" t="s">
        <v>51</v>
      </c>
    </row>
    <row r="4" spans="1:85" ht="30" customHeight="1">
      <c r="A4" s="71"/>
      <c r="B4" s="72"/>
      <c r="C4" s="6" t="s">
        <v>11</v>
      </c>
      <c r="D4" s="1" t="s">
        <v>31</v>
      </c>
      <c r="E4" s="1" t="s">
        <v>32</v>
      </c>
      <c r="F4" s="1" t="s">
        <v>33</v>
      </c>
      <c r="G4" s="41" t="s">
        <v>34</v>
      </c>
      <c r="H4" s="1" t="s">
        <v>48</v>
      </c>
      <c r="I4" s="7" t="s">
        <v>49</v>
      </c>
      <c r="J4" s="6" t="s">
        <v>11</v>
      </c>
      <c r="K4" s="1" t="s">
        <v>31</v>
      </c>
      <c r="L4" s="1" t="s">
        <v>32</v>
      </c>
      <c r="M4" s="1" t="s">
        <v>33</v>
      </c>
      <c r="N4" s="41" t="s">
        <v>34</v>
      </c>
      <c r="O4" s="1" t="s">
        <v>48</v>
      </c>
      <c r="P4" s="7" t="s">
        <v>49</v>
      </c>
      <c r="Q4" s="6" t="s">
        <v>11</v>
      </c>
      <c r="R4" s="1" t="s">
        <v>31</v>
      </c>
      <c r="S4" s="1" t="s">
        <v>32</v>
      </c>
      <c r="T4" s="1" t="s">
        <v>33</v>
      </c>
      <c r="U4" s="41" t="s">
        <v>34</v>
      </c>
      <c r="V4" s="1" t="s">
        <v>48</v>
      </c>
      <c r="W4" s="7" t="s">
        <v>49</v>
      </c>
      <c r="X4" s="6" t="s">
        <v>11</v>
      </c>
      <c r="Y4" s="1" t="s">
        <v>31</v>
      </c>
      <c r="Z4" s="1" t="s">
        <v>32</v>
      </c>
      <c r="AA4" s="1" t="s">
        <v>33</v>
      </c>
      <c r="AB4" s="41" t="s">
        <v>34</v>
      </c>
      <c r="AC4" s="1" t="s">
        <v>48</v>
      </c>
      <c r="AD4" s="7" t="s">
        <v>49</v>
      </c>
      <c r="AE4" s="6" t="s">
        <v>11</v>
      </c>
      <c r="AF4" s="1" t="s">
        <v>31</v>
      </c>
      <c r="AG4" s="1" t="s">
        <v>32</v>
      </c>
      <c r="AH4" s="1" t="s">
        <v>33</v>
      </c>
      <c r="AI4" s="41" t="s">
        <v>34</v>
      </c>
      <c r="AJ4" s="1" t="s">
        <v>48</v>
      </c>
      <c r="AK4" s="7" t="s">
        <v>49</v>
      </c>
      <c r="AL4" s="6" t="s">
        <v>11</v>
      </c>
      <c r="AM4" s="1" t="s">
        <v>31</v>
      </c>
      <c r="AN4" s="1" t="s">
        <v>32</v>
      </c>
      <c r="AO4" s="1" t="s">
        <v>33</v>
      </c>
      <c r="AP4" s="41" t="s">
        <v>34</v>
      </c>
      <c r="AQ4" s="1" t="s">
        <v>48</v>
      </c>
      <c r="AR4" s="7" t="s">
        <v>49</v>
      </c>
      <c r="AS4" s="6" t="s">
        <v>11</v>
      </c>
      <c r="AT4" s="1" t="s">
        <v>31</v>
      </c>
      <c r="AU4" s="1" t="s">
        <v>32</v>
      </c>
      <c r="AV4" s="1" t="s">
        <v>33</v>
      </c>
      <c r="AW4" s="41" t="s">
        <v>34</v>
      </c>
      <c r="AX4" s="1" t="s">
        <v>48</v>
      </c>
      <c r="AY4" s="7" t="s">
        <v>49</v>
      </c>
      <c r="AZ4" s="6" t="s">
        <v>11</v>
      </c>
      <c r="BA4" s="1" t="s">
        <v>31</v>
      </c>
      <c r="BB4" s="1" t="s">
        <v>32</v>
      </c>
      <c r="BC4" s="1" t="s">
        <v>33</v>
      </c>
      <c r="BD4" s="41" t="s">
        <v>34</v>
      </c>
      <c r="BE4" s="1" t="s">
        <v>48</v>
      </c>
      <c r="BF4" s="7" t="s">
        <v>49</v>
      </c>
      <c r="BG4" s="6" t="s">
        <v>11</v>
      </c>
      <c r="BH4" s="1" t="s">
        <v>31</v>
      </c>
      <c r="BI4" s="1" t="s">
        <v>32</v>
      </c>
      <c r="BJ4" s="1" t="s">
        <v>33</v>
      </c>
      <c r="BK4" s="41" t="s">
        <v>34</v>
      </c>
      <c r="BL4" s="1" t="s">
        <v>48</v>
      </c>
      <c r="BM4" s="7" t="s">
        <v>49</v>
      </c>
      <c r="BN4" s="6" t="s">
        <v>11</v>
      </c>
      <c r="BO4" s="1" t="s">
        <v>31</v>
      </c>
      <c r="BP4" s="1" t="s">
        <v>32</v>
      </c>
      <c r="BQ4" s="1" t="s">
        <v>33</v>
      </c>
      <c r="BR4" s="41" t="s">
        <v>34</v>
      </c>
      <c r="BS4" s="1" t="s">
        <v>48</v>
      </c>
      <c r="BT4" s="7" t="s">
        <v>49</v>
      </c>
      <c r="BU4" s="6" t="s">
        <v>11</v>
      </c>
      <c r="BV4" s="1" t="s">
        <v>31</v>
      </c>
      <c r="BW4" s="1" t="s">
        <v>32</v>
      </c>
      <c r="BX4" s="1" t="s">
        <v>33</v>
      </c>
      <c r="BY4" s="41" t="s">
        <v>34</v>
      </c>
      <c r="BZ4" s="1" t="s">
        <v>48</v>
      </c>
      <c r="CA4" s="7" t="s">
        <v>49</v>
      </c>
      <c r="CB4" s="49" t="s">
        <v>11</v>
      </c>
      <c r="CC4" s="1" t="s">
        <v>31</v>
      </c>
      <c r="CD4" s="1" t="s">
        <v>32</v>
      </c>
      <c r="CE4" s="1" t="s">
        <v>33</v>
      </c>
      <c r="CF4" s="41" t="s">
        <v>34</v>
      </c>
      <c r="CG4" s="1" t="s">
        <v>31</v>
      </c>
    </row>
    <row r="5" spans="1:85" ht="15" customHeight="1">
      <c r="A5" s="2">
        <v>1</v>
      </c>
      <c r="B5" s="4" t="s">
        <v>35</v>
      </c>
      <c r="C5" s="8">
        <v>2592000</v>
      </c>
      <c r="D5" s="2">
        <v>648000</v>
      </c>
      <c r="E5" s="2">
        <v>648000</v>
      </c>
      <c r="F5" s="2">
        <v>648000</v>
      </c>
      <c r="G5" s="4">
        <v>648000</v>
      </c>
      <c r="H5" s="2">
        <v>648917</v>
      </c>
      <c r="I5" s="9">
        <f>D5-H5</f>
        <v>-917</v>
      </c>
      <c r="J5" s="8">
        <v>843000</v>
      </c>
      <c r="K5" s="2">
        <v>210700</v>
      </c>
      <c r="L5" s="2">
        <v>210700</v>
      </c>
      <c r="M5" s="2">
        <v>210800</v>
      </c>
      <c r="N5" s="4">
        <v>210800</v>
      </c>
      <c r="O5" s="2">
        <v>198593</v>
      </c>
      <c r="P5" s="9">
        <f>K5-O5</f>
        <v>12107</v>
      </c>
      <c r="Q5" s="8">
        <v>1279000</v>
      </c>
      <c r="R5" s="2">
        <v>319700</v>
      </c>
      <c r="S5" s="2">
        <v>319800</v>
      </c>
      <c r="T5" s="2">
        <v>319800</v>
      </c>
      <c r="U5" s="4">
        <v>319700</v>
      </c>
      <c r="V5" s="2">
        <v>348124</v>
      </c>
      <c r="W5" s="9">
        <f>R5-V5</f>
        <v>-28424</v>
      </c>
      <c r="X5" s="8">
        <v>1008000</v>
      </c>
      <c r="Y5" s="2">
        <v>252000</v>
      </c>
      <c r="Z5" s="2">
        <v>252000</v>
      </c>
      <c r="AA5" s="2">
        <v>252000</v>
      </c>
      <c r="AB5" s="4">
        <v>252000</v>
      </c>
      <c r="AC5" s="2">
        <v>298956</v>
      </c>
      <c r="AD5" s="9">
        <f>Y5-AC5</f>
        <v>-46956</v>
      </c>
      <c r="AE5" s="8">
        <v>2752800</v>
      </c>
      <c r="AF5" s="2">
        <v>688200</v>
      </c>
      <c r="AG5" s="2">
        <v>688200</v>
      </c>
      <c r="AH5" s="2">
        <v>688200</v>
      </c>
      <c r="AI5" s="4">
        <v>688200</v>
      </c>
      <c r="AJ5" s="2">
        <v>723384</v>
      </c>
      <c r="AK5" s="9">
        <f>AF5-AJ5</f>
        <v>-35184</v>
      </c>
      <c r="AL5" s="8">
        <v>252000</v>
      </c>
      <c r="AM5" s="2">
        <v>63000</v>
      </c>
      <c r="AN5" s="2">
        <v>63000</v>
      </c>
      <c r="AO5" s="2">
        <v>63000</v>
      </c>
      <c r="AP5" s="4">
        <v>63000</v>
      </c>
      <c r="AQ5" s="2">
        <v>61870</v>
      </c>
      <c r="AR5" s="9">
        <f>AM5-AQ5</f>
        <v>1130</v>
      </c>
      <c r="AS5" s="8"/>
      <c r="AT5" s="2"/>
      <c r="AU5" s="2"/>
      <c r="AV5" s="2"/>
      <c r="AW5" s="4"/>
      <c r="AX5" s="2"/>
      <c r="AY5" s="9">
        <f>AT5-AX5</f>
        <v>0</v>
      </c>
      <c r="AZ5" s="8"/>
      <c r="BA5" s="2"/>
      <c r="BB5" s="2"/>
      <c r="BC5" s="2"/>
      <c r="BD5" s="4"/>
      <c r="BE5" s="2"/>
      <c r="BF5" s="9">
        <f>BA5-BE5</f>
        <v>0</v>
      </c>
      <c r="BG5" s="8"/>
      <c r="BH5" s="2"/>
      <c r="BI5" s="2"/>
      <c r="BJ5" s="2"/>
      <c r="BK5" s="4"/>
      <c r="BL5" s="2"/>
      <c r="BM5" s="9">
        <f>BH5-BL5</f>
        <v>0</v>
      </c>
      <c r="BN5" s="20">
        <f aca="true" t="shared" si="0" ref="BN5:BN31">C5+J5+Q5+X5+AE5+AL5+AS5+AZ5+BG5</f>
        <v>8726800</v>
      </c>
      <c r="BO5" s="20">
        <f aca="true" t="shared" si="1" ref="BO5:BO31">D5+K5+R5+Y5+AF5+AM5+AT5+BA5+BH5</f>
        <v>2181600</v>
      </c>
      <c r="BP5" s="20">
        <f aca="true" t="shared" si="2" ref="BP5:BP31">E5+L5+S5+Z5+AG5+AN5+AU5+BB5+BI5</f>
        <v>2181700</v>
      </c>
      <c r="BQ5" s="20">
        <f aca="true" t="shared" si="3" ref="BQ5:BQ31">F5+M5+T5+AA5+AH5+AO5+AV5+BC5+BJ5</f>
        <v>2181800</v>
      </c>
      <c r="BR5" s="20">
        <f aca="true" t="shared" si="4" ref="BR5:BR31">G5+N5+U5+AB5+AI5+AP5+AW5+BD5+BK5</f>
        <v>2181700</v>
      </c>
      <c r="BS5" s="20">
        <f aca="true" t="shared" si="5" ref="BS5:BS31">H5+O5+V5+AC5+AJ5+AQ5+AX5+BE5+BL5</f>
        <v>2279844</v>
      </c>
      <c r="BT5" s="42">
        <f aca="true" t="shared" si="6" ref="BT5:BT31">I5+P5+W5+AD5+AK5+AR5+AY5+BF5+BM5</f>
        <v>-98244</v>
      </c>
      <c r="BU5" s="8">
        <v>349700</v>
      </c>
      <c r="BV5" s="2">
        <v>115780</v>
      </c>
      <c r="BW5" s="2">
        <v>175440</v>
      </c>
      <c r="BX5" s="2">
        <v>58480</v>
      </c>
      <c r="BY5" s="4"/>
      <c r="BZ5" s="2">
        <v>54023</v>
      </c>
      <c r="CA5" s="9">
        <f>BV5-BZ5</f>
        <v>61757</v>
      </c>
      <c r="CB5" s="32">
        <v>126000</v>
      </c>
      <c r="CC5" s="2">
        <v>21000</v>
      </c>
      <c r="CD5" s="2">
        <v>63000</v>
      </c>
      <c r="CE5" s="2">
        <v>42000</v>
      </c>
      <c r="CF5" s="4"/>
      <c r="CG5" s="60"/>
    </row>
    <row r="6" spans="1:85" ht="14.25" customHeight="1">
      <c r="A6" s="2">
        <v>2</v>
      </c>
      <c r="B6" s="4" t="s">
        <v>0</v>
      </c>
      <c r="C6" s="8">
        <v>679100</v>
      </c>
      <c r="D6" s="2">
        <v>169800</v>
      </c>
      <c r="E6" s="2">
        <v>169800</v>
      </c>
      <c r="F6" s="2">
        <v>169800</v>
      </c>
      <c r="G6" s="4">
        <v>169700</v>
      </c>
      <c r="H6" s="2">
        <v>172065</v>
      </c>
      <c r="I6" s="9">
        <f aca="true" t="shared" si="7" ref="I6:I26">D6-H6</f>
        <v>-2265</v>
      </c>
      <c r="J6" s="8">
        <v>220900</v>
      </c>
      <c r="K6" s="2">
        <v>55200</v>
      </c>
      <c r="L6" s="2">
        <v>55200</v>
      </c>
      <c r="M6" s="2">
        <v>55300</v>
      </c>
      <c r="N6" s="4">
        <v>55200</v>
      </c>
      <c r="O6" s="2">
        <v>52031</v>
      </c>
      <c r="P6" s="9">
        <f aca="true" t="shared" si="8" ref="P6:P26">K6-O6</f>
        <v>3169</v>
      </c>
      <c r="Q6" s="8">
        <v>335100</v>
      </c>
      <c r="R6" s="2">
        <v>83700</v>
      </c>
      <c r="S6" s="2">
        <v>83800</v>
      </c>
      <c r="T6" s="2">
        <v>83800</v>
      </c>
      <c r="U6" s="4">
        <v>83800</v>
      </c>
      <c r="V6" s="2">
        <v>91208</v>
      </c>
      <c r="W6" s="9">
        <f aca="true" t="shared" si="9" ref="W6:W26">R6-V6</f>
        <v>-7508</v>
      </c>
      <c r="X6" s="8">
        <v>264100</v>
      </c>
      <c r="Y6" s="2">
        <v>66000</v>
      </c>
      <c r="Z6" s="2">
        <v>66000</v>
      </c>
      <c r="AA6" s="2">
        <v>66100</v>
      </c>
      <c r="AB6" s="4">
        <v>66000</v>
      </c>
      <c r="AC6" s="2">
        <v>78326</v>
      </c>
      <c r="AD6" s="9">
        <f aca="true" t="shared" si="10" ref="AD6:AD26">Y6-AC6</f>
        <v>-12326</v>
      </c>
      <c r="AE6" s="8">
        <v>721200</v>
      </c>
      <c r="AF6" s="2">
        <v>180300</v>
      </c>
      <c r="AG6" s="2">
        <v>180300</v>
      </c>
      <c r="AH6" s="2">
        <v>180300</v>
      </c>
      <c r="AI6" s="4">
        <v>180300</v>
      </c>
      <c r="AJ6" s="2">
        <v>189527</v>
      </c>
      <c r="AK6" s="9">
        <f aca="true" t="shared" si="11" ref="AK6:AK26">AF6-AJ6</f>
        <v>-9227</v>
      </c>
      <c r="AL6" s="8">
        <v>66000</v>
      </c>
      <c r="AM6" s="2">
        <v>16500</v>
      </c>
      <c r="AN6" s="2">
        <v>16500</v>
      </c>
      <c r="AO6" s="2">
        <v>16500</v>
      </c>
      <c r="AP6" s="4">
        <v>16500</v>
      </c>
      <c r="AQ6" s="2">
        <v>16210</v>
      </c>
      <c r="AR6" s="9">
        <f aca="true" t="shared" si="12" ref="AR6:AR26">AM6-AQ6</f>
        <v>290</v>
      </c>
      <c r="AS6" s="8"/>
      <c r="AT6" s="2"/>
      <c r="AU6" s="2"/>
      <c r="AV6" s="2"/>
      <c r="AW6" s="4"/>
      <c r="AX6" s="2"/>
      <c r="AY6" s="9">
        <f aca="true" t="shared" si="13" ref="AY6:AY26">AT6-AX6</f>
        <v>0</v>
      </c>
      <c r="AZ6" s="8"/>
      <c r="BA6" s="2"/>
      <c r="BB6" s="2"/>
      <c r="BC6" s="2"/>
      <c r="BD6" s="4"/>
      <c r="BE6" s="2"/>
      <c r="BF6" s="9">
        <f aca="true" t="shared" si="14" ref="BF6:BF26">BA6-BE6</f>
        <v>0</v>
      </c>
      <c r="BG6" s="8"/>
      <c r="BH6" s="2"/>
      <c r="BI6" s="2"/>
      <c r="BJ6" s="2"/>
      <c r="BK6" s="4"/>
      <c r="BL6" s="2"/>
      <c r="BM6" s="9">
        <f aca="true" t="shared" si="15" ref="BM6:BM26">BH6-BL6</f>
        <v>0</v>
      </c>
      <c r="BN6" s="20">
        <f t="shared" si="0"/>
        <v>2286400</v>
      </c>
      <c r="BO6" s="20">
        <f t="shared" si="1"/>
        <v>571500</v>
      </c>
      <c r="BP6" s="20">
        <f t="shared" si="2"/>
        <v>571600</v>
      </c>
      <c r="BQ6" s="20">
        <f t="shared" si="3"/>
        <v>571800</v>
      </c>
      <c r="BR6" s="20">
        <f t="shared" si="4"/>
        <v>571500</v>
      </c>
      <c r="BS6" s="20">
        <f t="shared" si="5"/>
        <v>599367</v>
      </c>
      <c r="BT6" s="42">
        <f t="shared" si="6"/>
        <v>-27867</v>
      </c>
      <c r="BU6" s="35">
        <v>91621.4</v>
      </c>
      <c r="BV6" s="2">
        <v>30334.36</v>
      </c>
      <c r="BW6" s="2">
        <v>45965.27</v>
      </c>
      <c r="BX6" s="2">
        <v>15321.77</v>
      </c>
      <c r="BY6" s="4"/>
      <c r="BZ6" s="2">
        <v>12479</v>
      </c>
      <c r="CA6" s="9">
        <f aca="true" t="shared" si="16" ref="CA6:CA26">BV6-BZ6</f>
        <v>17855.36</v>
      </c>
      <c r="CB6" s="32">
        <v>33012</v>
      </c>
      <c r="CC6" s="2">
        <v>5502</v>
      </c>
      <c r="CD6" s="2">
        <v>16506</v>
      </c>
      <c r="CE6" s="2">
        <v>11004</v>
      </c>
      <c r="CF6" s="4"/>
      <c r="CG6" s="60"/>
    </row>
    <row r="7" spans="1:85" ht="24" customHeight="1">
      <c r="A7" s="2">
        <v>3</v>
      </c>
      <c r="B7" s="26" t="s">
        <v>36</v>
      </c>
      <c r="C7" s="8">
        <v>228000</v>
      </c>
      <c r="D7" s="2">
        <v>57000</v>
      </c>
      <c r="E7" s="2">
        <v>57000</v>
      </c>
      <c r="F7" s="2">
        <v>57000</v>
      </c>
      <c r="G7" s="4">
        <v>57000</v>
      </c>
      <c r="H7" s="2">
        <v>60900</v>
      </c>
      <c r="I7" s="9">
        <f t="shared" si="7"/>
        <v>-3900</v>
      </c>
      <c r="J7" s="8"/>
      <c r="K7" s="2"/>
      <c r="L7" s="2"/>
      <c r="M7" s="2"/>
      <c r="N7" s="4"/>
      <c r="O7" s="2"/>
      <c r="P7" s="9">
        <f t="shared" si="8"/>
        <v>0</v>
      </c>
      <c r="Q7" s="8"/>
      <c r="R7" s="2"/>
      <c r="S7" s="2"/>
      <c r="T7" s="2"/>
      <c r="U7" s="4"/>
      <c r="V7" s="2"/>
      <c r="W7" s="9">
        <f t="shared" si="9"/>
        <v>0</v>
      </c>
      <c r="X7" s="8">
        <v>242400</v>
      </c>
      <c r="Y7" s="2">
        <v>60600</v>
      </c>
      <c r="Z7" s="2">
        <v>60600</v>
      </c>
      <c r="AA7" s="2">
        <v>60600</v>
      </c>
      <c r="AB7" s="4">
        <v>60600</v>
      </c>
      <c r="AC7" s="2">
        <v>117235</v>
      </c>
      <c r="AD7" s="9">
        <f t="shared" si="10"/>
        <v>-56635</v>
      </c>
      <c r="AE7" s="8"/>
      <c r="AF7" s="2"/>
      <c r="AG7" s="2"/>
      <c r="AH7" s="2"/>
      <c r="AI7" s="4"/>
      <c r="AJ7" s="2"/>
      <c r="AK7" s="9">
        <f t="shared" si="11"/>
        <v>0</v>
      </c>
      <c r="AL7" s="8">
        <v>414000</v>
      </c>
      <c r="AM7" s="2">
        <v>103500</v>
      </c>
      <c r="AN7" s="2">
        <v>103500</v>
      </c>
      <c r="AO7" s="2">
        <v>103500</v>
      </c>
      <c r="AP7" s="4">
        <v>103500</v>
      </c>
      <c r="AQ7" s="2">
        <v>100945</v>
      </c>
      <c r="AR7" s="9">
        <f t="shared" si="12"/>
        <v>2555</v>
      </c>
      <c r="AS7" s="8"/>
      <c r="AT7" s="2"/>
      <c r="AU7" s="2"/>
      <c r="AV7" s="2"/>
      <c r="AW7" s="4"/>
      <c r="AX7" s="2"/>
      <c r="AY7" s="9">
        <f t="shared" si="13"/>
        <v>0</v>
      </c>
      <c r="AZ7" s="8"/>
      <c r="BA7" s="2"/>
      <c r="BB7" s="2"/>
      <c r="BC7" s="2"/>
      <c r="BD7" s="4"/>
      <c r="BE7" s="2"/>
      <c r="BF7" s="9">
        <f t="shared" si="14"/>
        <v>0</v>
      </c>
      <c r="BG7" s="8"/>
      <c r="BH7" s="2"/>
      <c r="BI7" s="2"/>
      <c r="BJ7" s="2"/>
      <c r="BK7" s="4"/>
      <c r="BL7" s="2"/>
      <c r="BM7" s="9">
        <f t="shared" si="15"/>
        <v>0</v>
      </c>
      <c r="BN7" s="20">
        <f t="shared" si="0"/>
        <v>884400</v>
      </c>
      <c r="BO7" s="20">
        <f t="shared" si="1"/>
        <v>221100</v>
      </c>
      <c r="BP7" s="20">
        <f t="shared" si="2"/>
        <v>221100</v>
      </c>
      <c r="BQ7" s="20">
        <f t="shared" si="3"/>
        <v>221100</v>
      </c>
      <c r="BR7" s="20">
        <f t="shared" si="4"/>
        <v>221100</v>
      </c>
      <c r="BS7" s="20">
        <f t="shared" si="5"/>
        <v>279080</v>
      </c>
      <c r="BT7" s="42">
        <f t="shared" si="6"/>
        <v>-57980</v>
      </c>
      <c r="BU7" s="8"/>
      <c r="BV7" s="2"/>
      <c r="BW7" s="2"/>
      <c r="BX7" s="2"/>
      <c r="BY7" s="4"/>
      <c r="BZ7" s="2"/>
      <c r="CA7" s="9">
        <f t="shared" si="16"/>
        <v>0</v>
      </c>
      <c r="CB7" s="32"/>
      <c r="CC7" s="2"/>
      <c r="CD7" s="2"/>
      <c r="CE7" s="2"/>
      <c r="CF7" s="4"/>
      <c r="CG7" s="60"/>
    </row>
    <row r="8" spans="1:85" ht="15" customHeight="1">
      <c r="A8" s="2">
        <v>4</v>
      </c>
      <c r="B8" s="4" t="s">
        <v>0</v>
      </c>
      <c r="C8" s="8">
        <v>60000</v>
      </c>
      <c r="D8" s="2">
        <v>15000</v>
      </c>
      <c r="E8" s="2">
        <v>15000</v>
      </c>
      <c r="F8" s="2">
        <v>15000</v>
      </c>
      <c r="G8" s="4">
        <v>15000</v>
      </c>
      <c r="H8" s="2">
        <v>15956</v>
      </c>
      <c r="I8" s="9">
        <f t="shared" si="7"/>
        <v>-956</v>
      </c>
      <c r="J8" s="8"/>
      <c r="K8" s="2"/>
      <c r="L8" s="2"/>
      <c r="M8" s="2"/>
      <c r="N8" s="4"/>
      <c r="O8" s="2"/>
      <c r="P8" s="9">
        <f t="shared" si="8"/>
        <v>0</v>
      </c>
      <c r="Q8" s="8"/>
      <c r="R8" s="2"/>
      <c r="S8" s="2"/>
      <c r="T8" s="2"/>
      <c r="U8" s="4"/>
      <c r="V8" s="2"/>
      <c r="W8" s="9">
        <f t="shared" si="9"/>
        <v>0</v>
      </c>
      <c r="X8" s="8">
        <v>63500</v>
      </c>
      <c r="Y8" s="2">
        <v>15800</v>
      </c>
      <c r="Z8" s="2">
        <v>15900</v>
      </c>
      <c r="AA8" s="2">
        <v>15900</v>
      </c>
      <c r="AB8" s="4">
        <v>15900</v>
      </c>
      <c r="AC8" s="2">
        <v>30716</v>
      </c>
      <c r="AD8" s="9">
        <f t="shared" si="10"/>
        <v>-14916</v>
      </c>
      <c r="AE8" s="8"/>
      <c r="AF8" s="2"/>
      <c r="AG8" s="2"/>
      <c r="AH8" s="2"/>
      <c r="AI8" s="4"/>
      <c r="AJ8" s="2"/>
      <c r="AK8" s="9">
        <f t="shared" si="11"/>
        <v>0</v>
      </c>
      <c r="AL8" s="8">
        <v>108500</v>
      </c>
      <c r="AM8" s="2">
        <v>27100</v>
      </c>
      <c r="AN8" s="2">
        <v>27200</v>
      </c>
      <c r="AO8" s="2">
        <v>27100</v>
      </c>
      <c r="AP8" s="4">
        <v>27100</v>
      </c>
      <c r="AQ8" s="2">
        <v>26448</v>
      </c>
      <c r="AR8" s="9">
        <f t="shared" si="12"/>
        <v>652</v>
      </c>
      <c r="AS8" s="8"/>
      <c r="AT8" s="2"/>
      <c r="AU8" s="2"/>
      <c r="AV8" s="2"/>
      <c r="AW8" s="4"/>
      <c r="AX8" s="2"/>
      <c r="AY8" s="9">
        <f t="shared" si="13"/>
        <v>0</v>
      </c>
      <c r="AZ8" s="8"/>
      <c r="BA8" s="2"/>
      <c r="BB8" s="2"/>
      <c r="BC8" s="2"/>
      <c r="BD8" s="4"/>
      <c r="BE8" s="2"/>
      <c r="BF8" s="9">
        <f t="shared" si="14"/>
        <v>0</v>
      </c>
      <c r="BG8" s="8"/>
      <c r="BH8" s="2"/>
      <c r="BI8" s="2"/>
      <c r="BJ8" s="2"/>
      <c r="BK8" s="4"/>
      <c r="BL8" s="2"/>
      <c r="BM8" s="9">
        <f t="shared" si="15"/>
        <v>0</v>
      </c>
      <c r="BN8" s="20">
        <f t="shared" si="0"/>
        <v>232000</v>
      </c>
      <c r="BO8" s="20">
        <f t="shared" si="1"/>
        <v>57900</v>
      </c>
      <c r="BP8" s="20">
        <f t="shared" si="2"/>
        <v>58100</v>
      </c>
      <c r="BQ8" s="20">
        <f t="shared" si="3"/>
        <v>58000</v>
      </c>
      <c r="BR8" s="20">
        <f t="shared" si="4"/>
        <v>58000</v>
      </c>
      <c r="BS8" s="20">
        <f t="shared" si="5"/>
        <v>73120</v>
      </c>
      <c r="BT8" s="42">
        <f t="shared" si="6"/>
        <v>-15220</v>
      </c>
      <c r="BU8" s="8"/>
      <c r="BV8" s="2"/>
      <c r="BW8" s="2"/>
      <c r="BX8" s="2"/>
      <c r="BY8" s="4"/>
      <c r="BZ8" s="2"/>
      <c r="CA8" s="9">
        <f t="shared" si="16"/>
        <v>0</v>
      </c>
      <c r="CB8" s="32"/>
      <c r="CC8" s="2"/>
      <c r="CD8" s="2"/>
      <c r="CE8" s="2"/>
      <c r="CF8" s="4"/>
      <c r="CG8" s="60"/>
    </row>
    <row r="9" spans="1:85" ht="26.25" customHeight="1">
      <c r="A9" s="2">
        <v>5</v>
      </c>
      <c r="B9" s="28" t="s">
        <v>37</v>
      </c>
      <c r="C9" s="8">
        <v>575000</v>
      </c>
      <c r="D9" s="2">
        <v>143000</v>
      </c>
      <c r="E9" s="2">
        <v>145000</v>
      </c>
      <c r="F9" s="2">
        <v>145000</v>
      </c>
      <c r="G9" s="4">
        <v>142000</v>
      </c>
      <c r="H9" s="2">
        <v>66868</v>
      </c>
      <c r="I9" s="9">
        <f t="shared" si="7"/>
        <v>76132</v>
      </c>
      <c r="J9" s="8"/>
      <c r="K9" s="2"/>
      <c r="L9" s="2"/>
      <c r="M9" s="2"/>
      <c r="N9" s="4"/>
      <c r="O9" s="2"/>
      <c r="P9" s="9">
        <f t="shared" si="8"/>
        <v>0</v>
      </c>
      <c r="Q9" s="8"/>
      <c r="R9" s="2"/>
      <c r="S9" s="2"/>
      <c r="T9" s="2"/>
      <c r="U9" s="4"/>
      <c r="V9" s="2"/>
      <c r="W9" s="9">
        <f t="shared" si="9"/>
        <v>0</v>
      </c>
      <c r="X9" s="8">
        <v>60000</v>
      </c>
      <c r="Y9" s="2">
        <v>15000</v>
      </c>
      <c r="Z9" s="2">
        <v>15000</v>
      </c>
      <c r="AA9" s="2">
        <v>15000</v>
      </c>
      <c r="AB9" s="4">
        <v>15000</v>
      </c>
      <c r="AC9" s="2"/>
      <c r="AD9" s="9">
        <f t="shared" si="10"/>
        <v>15000</v>
      </c>
      <c r="AE9" s="8"/>
      <c r="AF9" s="2"/>
      <c r="AG9" s="2"/>
      <c r="AH9" s="2"/>
      <c r="AI9" s="4"/>
      <c r="AJ9" s="2"/>
      <c r="AK9" s="9">
        <f t="shared" si="11"/>
        <v>0</v>
      </c>
      <c r="AL9" s="8"/>
      <c r="AM9" s="2"/>
      <c r="AN9" s="2"/>
      <c r="AO9" s="2"/>
      <c r="AP9" s="4"/>
      <c r="AQ9" s="2"/>
      <c r="AR9" s="9">
        <f t="shared" si="12"/>
        <v>0</v>
      </c>
      <c r="AS9" s="8"/>
      <c r="AT9" s="2"/>
      <c r="AU9" s="2"/>
      <c r="AV9" s="2"/>
      <c r="AW9" s="4"/>
      <c r="AX9" s="2"/>
      <c r="AY9" s="9">
        <f t="shared" si="13"/>
        <v>0</v>
      </c>
      <c r="AZ9" s="8"/>
      <c r="BA9" s="2"/>
      <c r="BB9" s="2"/>
      <c r="BC9" s="2"/>
      <c r="BD9" s="4"/>
      <c r="BE9" s="2"/>
      <c r="BF9" s="9">
        <f t="shared" si="14"/>
        <v>0</v>
      </c>
      <c r="BG9" s="8">
        <v>65600</v>
      </c>
      <c r="BH9" s="2">
        <v>16400</v>
      </c>
      <c r="BI9" s="2">
        <v>16400</v>
      </c>
      <c r="BJ9" s="2">
        <v>16400</v>
      </c>
      <c r="BK9" s="4">
        <v>16400</v>
      </c>
      <c r="BL9" s="2"/>
      <c r="BM9" s="9">
        <f t="shared" si="15"/>
        <v>16400</v>
      </c>
      <c r="BN9" s="20">
        <f t="shared" si="0"/>
        <v>700600</v>
      </c>
      <c r="BO9" s="20">
        <f t="shared" si="1"/>
        <v>174400</v>
      </c>
      <c r="BP9" s="20">
        <f t="shared" si="2"/>
        <v>176400</v>
      </c>
      <c r="BQ9" s="20">
        <f t="shared" si="3"/>
        <v>176400</v>
      </c>
      <c r="BR9" s="20">
        <f t="shared" si="4"/>
        <v>173400</v>
      </c>
      <c r="BS9" s="20">
        <f t="shared" si="5"/>
        <v>66868</v>
      </c>
      <c r="BT9" s="42">
        <f t="shared" si="6"/>
        <v>107532</v>
      </c>
      <c r="BU9" s="8"/>
      <c r="BV9" s="2"/>
      <c r="BW9" s="2"/>
      <c r="BX9" s="2"/>
      <c r="BY9" s="4"/>
      <c r="BZ9" s="2"/>
      <c r="CA9" s="9">
        <f t="shared" si="16"/>
        <v>0</v>
      </c>
      <c r="CB9" s="32"/>
      <c r="CC9" s="2"/>
      <c r="CD9" s="2"/>
      <c r="CE9" s="2"/>
      <c r="CF9" s="4"/>
      <c r="CG9" s="60"/>
    </row>
    <row r="10" spans="1:85" ht="16.5" customHeight="1">
      <c r="A10" s="2">
        <v>6</v>
      </c>
      <c r="B10" s="27" t="s">
        <v>38</v>
      </c>
      <c r="C10" s="8">
        <v>100000</v>
      </c>
      <c r="D10" s="2">
        <v>25000</v>
      </c>
      <c r="E10" s="2">
        <v>25000</v>
      </c>
      <c r="F10" s="2">
        <v>25000</v>
      </c>
      <c r="G10" s="4">
        <v>25000</v>
      </c>
      <c r="H10" s="2">
        <v>10342</v>
      </c>
      <c r="I10" s="9">
        <f t="shared" si="7"/>
        <v>14658</v>
      </c>
      <c r="J10" s="8"/>
      <c r="K10" s="2"/>
      <c r="L10" s="2"/>
      <c r="M10" s="2"/>
      <c r="N10" s="4"/>
      <c r="O10" s="2"/>
      <c r="P10" s="9">
        <f t="shared" si="8"/>
        <v>0</v>
      </c>
      <c r="Q10" s="8"/>
      <c r="R10" s="2"/>
      <c r="S10" s="2"/>
      <c r="T10" s="2"/>
      <c r="U10" s="4"/>
      <c r="V10" s="2"/>
      <c r="W10" s="9">
        <f t="shared" si="9"/>
        <v>0</v>
      </c>
      <c r="X10" s="8">
        <v>52000</v>
      </c>
      <c r="Y10" s="2">
        <v>13000</v>
      </c>
      <c r="Z10" s="2">
        <v>13000</v>
      </c>
      <c r="AA10" s="2">
        <v>13000</v>
      </c>
      <c r="AB10" s="4">
        <v>13000</v>
      </c>
      <c r="AC10" s="2">
        <v>21520</v>
      </c>
      <c r="AD10" s="9">
        <f t="shared" si="10"/>
        <v>-8520</v>
      </c>
      <c r="AE10" s="8"/>
      <c r="AF10" s="2"/>
      <c r="AG10" s="2"/>
      <c r="AH10" s="2"/>
      <c r="AI10" s="4"/>
      <c r="AJ10" s="2"/>
      <c r="AK10" s="9">
        <f t="shared" si="11"/>
        <v>0</v>
      </c>
      <c r="AL10" s="8">
        <v>240000</v>
      </c>
      <c r="AM10" s="2">
        <v>60000</v>
      </c>
      <c r="AN10" s="2">
        <v>60000</v>
      </c>
      <c r="AO10" s="2">
        <v>60000</v>
      </c>
      <c r="AP10" s="4">
        <v>60000</v>
      </c>
      <c r="AQ10" s="2">
        <v>77382</v>
      </c>
      <c r="AR10" s="9">
        <f t="shared" si="12"/>
        <v>-17382</v>
      </c>
      <c r="AS10" s="8"/>
      <c r="AT10" s="2"/>
      <c r="AU10" s="2"/>
      <c r="AV10" s="2"/>
      <c r="AW10" s="4"/>
      <c r="AX10" s="2"/>
      <c r="AY10" s="9">
        <f t="shared" si="13"/>
        <v>0</v>
      </c>
      <c r="AZ10" s="8"/>
      <c r="BA10" s="2"/>
      <c r="BB10" s="2"/>
      <c r="BC10" s="2"/>
      <c r="BD10" s="4"/>
      <c r="BE10" s="2"/>
      <c r="BF10" s="9">
        <f t="shared" si="14"/>
        <v>0</v>
      </c>
      <c r="BG10" s="8"/>
      <c r="BH10" s="2"/>
      <c r="BI10" s="2"/>
      <c r="BJ10" s="2"/>
      <c r="BK10" s="4"/>
      <c r="BL10" s="2"/>
      <c r="BM10" s="9">
        <f t="shared" si="15"/>
        <v>0</v>
      </c>
      <c r="BN10" s="20">
        <f t="shared" si="0"/>
        <v>392000</v>
      </c>
      <c r="BO10" s="20">
        <f t="shared" si="1"/>
        <v>98000</v>
      </c>
      <c r="BP10" s="20">
        <f t="shared" si="2"/>
        <v>98000</v>
      </c>
      <c r="BQ10" s="20">
        <f t="shared" si="3"/>
        <v>98000</v>
      </c>
      <c r="BR10" s="20">
        <f t="shared" si="4"/>
        <v>98000</v>
      </c>
      <c r="BS10" s="20">
        <f t="shared" si="5"/>
        <v>109244</v>
      </c>
      <c r="BT10" s="42">
        <f t="shared" si="6"/>
        <v>-11244</v>
      </c>
      <c r="BU10" s="8">
        <v>21360</v>
      </c>
      <c r="BV10" s="2">
        <v>7120</v>
      </c>
      <c r="BW10" s="2">
        <v>10680</v>
      </c>
      <c r="BX10" s="2">
        <v>3560</v>
      </c>
      <c r="BY10" s="4"/>
      <c r="BZ10" s="2">
        <v>7814</v>
      </c>
      <c r="CA10" s="9">
        <f t="shared" si="16"/>
        <v>-694</v>
      </c>
      <c r="CB10" s="32"/>
      <c r="CC10" s="2"/>
      <c r="CD10" s="2"/>
      <c r="CE10" s="2"/>
      <c r="CF10" s="4"/>
      <c r="CG10" s="60"/>
    </row>
    <row r="11" spans="1:85" ht="15" customHeight="1">
      <c r="A11" s="2">
        <v>7</v>
      </c>
      <c r="B11" s="5" t="s">
        <v>39</v>
      </c>
      <c r="C11" s="8">
        <v>40000</v>
      </c>
      <c r="D11" s="2">
        <v>10000</v>
      </c>
      <c r="E11" s="2">
        <v>10000</v>
      </c>
      <c r="F11" s="2">
        <v>10000</v>
      </c>
      <c r="G11" s="4">
        <v>10000</v>
      </c>
      <c r="H11" s="2">
        <v>25659</v>
      </c>
      <c r="I11" s="9">
        <f t="shared" si="7"/>
        <v>-15659</v>
      </c>
      <c r="J11" s="8"/>
      <c r="K11" s="2"/>
      <c r="L11" s="2"/>
      <c r="M11" s="2"/>
      <c r="N11" s="4"/>
      <c r="O11" s="2"/>
      <c r="P11" s="9">
        <f t="shared" si="8"/>
        <v>0</v>
      </c>
      <c r="Q11" s="8"/>
      <c r="R11" s="2"/>
      <c r="S11" s="2"/>
      <c r="T11" s="2"/>
      <c r="U11" s="4"/>
      <c r="V11" s="2"/>
      <c r="W11" s="9">
        <f t="shared" si="9"/>
        <v>0</v>
      </c>
      <c r="X11" s="8">
        <v>40000</v>
      </c>
      <c r="Y11" s="2">
        <v>10000</v>
      </c>
      <c r="Z11" s="2">
        <v>10000</v>
      </c>
      <c r="AA11" s="2">
        <v>10000</v>
      </c>
      <c r="AB11" s="4">
        <v>10000</v>
      </c>
      <c r="AC11" s="2">
        <v>6026</v>
      </c>
      <c r="AD11" s="9">
        <f t="shared" si="10"/>
        <v>3974</v>
      </c>
      <c r="AE11" s="8"/>
      <c r="AF11" s="2"/>
      <c r="AG11" s="2"/>
      <c r="AH11" s="2"/>
      <c r="AI11" s="4"/>
      <c r="AJ11" s="2"/>
      <c r="AK11" s="9">
        <f t="shared" si="11"/>
        <v>0</v>
      </c>
      <c r="AL11" s="8">
        <v>50000</v>
      </c>
      <c r="AM11" s="2">
        <v>12500</v>
      </c>
      <c r="AN11" s="2">
        <v>12500</v>
      </c>
      <c r="AO11" s="2">
        <v>12500</v>
      </c>
      <c r="AP11" s="4">
        <v>12500</v>
      </c>
      <c r="AQ11" s="2">
        <v>53341</v>
      </c>
      <c r="AR11" s="9">
        <f t="shared" si="12"/>
        <v>-40841</v>
      </c>
      <c r="AS11" s="8"/>
      <c r="AT11" s="2"/>
      <c r="AU11" s="2"/>
      <c r="AV11" s="2"/>
      <c r="AW11" s="4"/>
      <c r="AX11" s="2"/>
      <c r="AY11" s="9">
        <f t="shared" si="13"/>
        <v>0</v>
      </c>
      <c r="AZ11" s="8"/>
      <c r="BA11" s="2"/>
      <c r="BB11" s="2"/>
      <c r="BC11" s="2"/>
      <c r="BD11" s="4"/>
      <c r="BE11" s="2"/>
      <c r="BF11" s="9">
        <f t="shared" si="14"/>
        <v>0</v>
      </c>
      <c r="BG11" s="8"/>
      <c r="BH11" s="2"/>
      <c r="BI11" s="2"/>
      <c r="BJ11" s="2"/>
      <c r="BK11" s="4"/>
      <c r="BL11" s="2"/>
      <c r="BM11" s="9">
        <f t="shared" si="15"/>
        <v>0</v>
      </c>
      <c r="BN11" s="20">
        <f t="shared" si="0"/>
        <v>130000</v>
      </c>
      <c r="BO11" s="20">
        <f t="shared" si="1"/>
        <v>32500</v>
      </c>
      <c r="BP11" s="20">
        <f t="shared" si="2"/>
        <v>32500</v>
      </c>
      <c r="BQ11" s="20">
        <f t="shared" si="3"/>
        <v>32500</v>
      </c>
      <c r="BR11" s="20">
        <f t="shared" si="4"/>
        <v>32500</v>
      </c>
      <c r="BS11" s="20">
        <f t="shared" si="5"/>
        <v>85026</v>
      </c>
      <c r="BT11" s="42">
        <f t="shared" si="6"/>
        <v>-52526</v>
      </c>
      <c r="BU11" s="8"/>
      <c r="BV11" s="2"/>
      <c r="BW11" s="2"/>
      <c r="BX11" s="2"/>
      <c r="BY11" s="4"/>
      <c r="BZ11" s="2"/>
      <c r="CA11" s="9">
        <f t="shared" si="16"/>
        <v>0</v>
      </c>
      <c r="CB11" s="32"/>
      <c r="CC11" s="2"/>
      <c r="CD11" s="2"/>
      <c r="CE11" s="2"/>
      <c r="CF11" s="4"/>
      <c r="CG11" s="60"/>
    </row>
    <row r="12" spans="1:85" ht="15.75" customHeight="1">
      <c r="A12" s="2">
        <v>8</v>
      </c>
      <c r="B12" s="4" t="s">
        <v>1</v>
      </c>
      <c r="C12" s="8">
        <v>100000</v>
      </c>
      <c r="D12" s="2">
        <v>25000</v>
      </c>
      <c r="E12" s="2">
        <v>25000</v>
      </c>
      <c r="F12" s="2">
        <v>25000</v>
      </c>
      <c r="G12" s="4">
        <v>25000</v>
      </c>
      <c r="H12" s="2">
        <v>20847</v>
      </c>
      <c r="I12" s="9">
        <f t="shared" si="7"/>
        <v>4153</v>
      </c>
      <c r="J12" s="8">
        <v>160000</v>
      </c>
      <c r="K12" s="2">
        <v>40000</v>
      </c>
      <c r="L12" s="2">
        <v>40000</v>
      </c>
      <c r="M12" s="2">
        <v>40000</v>
      </c>
      <c r="N12" s="4">
        <v>40000</v>
      </c>
      <c r="O12" s="2">
        <v>12974</v>
      </c>
      <c r="P12" s="9">
        <f t="shared" si="8"/>
        <v>27026</v>
      </c>
      <c r="Q12" s="8"/>
      <c r="R12" s="2"/>
      <c r="S12" s="2"/>
      <c r="T12" s="2"/>
      <c r="U12" s="4"/>
      <c r="V12" s="2">
        <v>4214</v>
      </c>
      <c r="W12" s="9">
        <f t="shared" si="9"/>
        <v>-4214</v>
      </c>
      <c r="X12" s="8">
        <v>150000</v>
      </c>
      <c r="Y12" s="2">
        <v>37500</v>
      </c>
      <c r="Z12" s="2">
        <v>37500</v>
      </c>
      <c r="AA12" s="2">
        <v>37500</v>
      </c>
      <c r="AB12" s="4">
        <v>37500</v>
      </c>
      <c r="AC12" s="2">
        <v>27164</v>
      </c>
      <c r="AD12" s="9">
        <f t="shared" si="10"/>
        <v>10336</v>
      </c>
      <c r="AE12" s="8"/>
      <c r="AF12" s="2"/>
      <c r="AG12" s="2"/>
      <c r="AH12" s="2"/>
      <c r="AI12" s="4"/>
      <c r="AJ12" s="2">
        <v>5721</v>
      </c>
      <c r="AK12" s="9">
        <f t="shared" si="11"/>
        <v>-5721</v>
      </c>
      <c r="AL12" s="8"/>
      <c r="AM12" s="2"/>
      <c r="AN12" s="2"/>
      <c r="AO12" s="2"/>
      <c r="AP12" s="4"/>
      <c r="AQ12" s="2"/>
      <c r="AR12" s="9">
        <f t="shared" si="12"/>
        <v>0</v>
      </c>
      <c r="AS12" s="8"/>
      <c r="AT12" s="2"/>
      <c r="AU12" s="2"/>
      <c r="AV12" s="2"/>
      <c r="AW12" s="4"/>
      <c r="AX12" s="2"/>
      <c r="AY12" s="9">
        <f t="shared" si="13"/>
        <v>0</v>
      </c>
      <c r="AZ12" s="8"/>
      <c r="BA12" s="2"/>
      <c r="BB12" s="2"/>
      <c r="BC12" s="2"/>
      <c r="BD12" s="4"/>
      <c r="BE12" s="2"/>
      <c r="BF12" s="9">
        <f t="shared" si="14"/>
        <v>0</v>
      </c>
      <c r="BG12" s="8"/>
      <c r="BH12" s="2"/>
      <c r="BI12" s="2"/>
      <c r="BJ12" s="2"/>
      <c r="BK12" s="4"/>
      <c r="BL12" s="2"/>
      <c r="BM12" s="9">
        <f t="shared" si="15"/>
        <v>0</v>
      </c>
      <c r="BN12" s="20">
        <f t="shared" si="0"/>
        <v>410000</v>
      </c>
      <c r="BO12" s="20">
        <f t="shared" si="1"/>
        <v>102500</v>
      </c>
      <c r="BP12" s="20">
        <f t="shared" si="2"/>
        <v>102500</v>
      </c>
      <c r="BQ12" s="20">
        <f t="shared" si="3"/>
        <v>102500</v>
      </c>
      <c r="BR12" s="20">
        <f t="shared" si="4"/>
        <v>102500</v>
      </c>
      <c r="BS12" s="20">
        <f t="shared" si="5"/>
        <v>70920</v>
      </c>
      <c r="BT12" s="42">
        <f t="shared" si="6"/>
        <v>31580</v>
      </c>
      <c r="BU12" s="8">
        <v>28301.54</v>
      </c>
      <c r="BV12" s="2">
        <v>10460.34</v>
      </c>
      <c r="BW12" s="2">
        <v>13380.9</v>
      </c>
      <c r="BX12" s="2">
        <v>4460.3</v>
      </c>
      <c r="BY12" s="4"/>
      <c r="BZ12" s="2">
        <v>12566</v>
      </c>
      <c r="CA12" s="9">
        <f t="shared" si="16"/>
        <v>-2105.66</v>
      </c>
      <c r="CB12" s="32">
        <v>31370.76</v>
      </c>
      <c r="CC12" s="2">
        <v>5228.48</v>
      </c>
      <c r="CD12" s="2">
        <v>15685.36</v>
      </c>
      <c r="CE12" s="2">
        <v>10456.92</v>
      </c>
      <c r="CF12" s="4"/>
      <c r="CG12" s="60"/>
    </row>
    <row r="13" spans="1:85" ht="14.25" customHeight="1">
      <c r="A13" s="2">
        <v>9</v>
      </c>
      <c r="B13" s="4" t="s">
        <v>2</v>
      </c>
      <c r="C13" s="8">
        <v>12300</v>
      </c>
      <c r="D13" s="2">
        <v>3000</v>
      </c>
      <c r="E13" s="2">
        <v>3100</v>
      </c>
      <c r="F13" s="2">
        <v>3100</v>
      </c>
      <c r="G13" s="4">
        <v>3100</v>
      </c>
      <c r="H13" s="2">
        <v>21278</v>
      </c>
      <c r="I13" s="9">
        <f t="shared" si="7"/>
        <v>-18278</v>
      </c>
      <c r="J13" s="8"/>
      <c r="K13" s="2"/>
      <c r="L13" s="2"/>
      <c r="M13" s="2"/>
      <c r="N13" s="4"/>
      <c r="O13" s="2"/>
      <c r="P13" s="9">
        <f t="shared" si="8"/>
        <v>0</v>
      </c>
      <c r="Q13" s="8"/>
      <c r="R13" s="2"/>
      <c r="S13" s="2"/>
      <c r="T13" s="2"/>
      <c r="U13" s="4"/>
      <c r="V13" s="2"/>
      <c r="W13" s="9">
        <f t="shared" si="9"/>
        <v>0</v>
      </c>
      <c r="X13" s="8"/>
      <c r="Y13" s="2"/>
      <c r="Z13" s="2"/>
      <c r="AA13" s="2"/>
      <c r="AB13" s="4"/>
      <c r="AC13" s="2"/>
      <c r="AD13" s="9">
        <f t="shared" si="10"/>
        <v>0</v>
      </c>
      <c r="AE13" s="8">
        <v>62300</v>
      </c>
      <c r="AF13" s="2">
        <v>15500</v>
      </c>
      <c r="AG13" s="2">
        <v>15600</v>
      </c>
      <c r="AH13" s="2">
        <v>15600</v>
      </c>
      <c r="AI13" s="4">
        <v>15600</v>
      </c>
      <c r="AJ13" s="2">
        <v>15585</v>
      </c>
      <c r="AK13" s="9">
        <f t="shared" si="11"/>
        <v>-85</v>
      </c>
      <c r="AL13" s="8"/>
      <c r="AM13" s="2"/>
      <c r="AN13" s="2"/>
      <c r="AO13" s="2"/>
      <c r="AP13" s="4"/>
      <c r="AQ13" s="2"/>
      <c r="AR13" s="9">
        <f t="shared" si="12"/>
        <v>0</v>
      </c>
      <c r="AS13" s="8"/>
      <c r="AT13" s="2"/>
      <c r="AU13" s="2"/>
      <c r="AV13" s="2"/>
      <c r="AW13" s="4"/>
      <c r="AX13" s="2"/>
      <c r="AY13" s="9">
        <f t="shared" si="13"/>
        <v>0</v>
      </c>
      <c r="AZ13" s="8"/>
      <c r="BA13" s="2"/>
      <c r="BB13" s="2"/>
      <c r="BC13" s="2"/>
      <c r="BD13" s="4"/>
      <c r="BE13" s="2"/>
      <c r="BF13" s="9">
        <f t="shared" si="14"/>
        <v>0</v>
      </c>
      <c r="BG13" s="8"/>
      <c r="BH13" s="2"/>
      <c r="BI13" s="2"/>
      <c r="BJ13" s="2"/>
      <c r="BK13" s="4"/>
      <c r="BL13" s="2"/>
      <c r="BM13" s="9">
        <f t="shared" si="15"/>
        <v>0</v>
      </c>
      <c r="BN13" s="20">
        <f t="shared" si="0"/>
        <v>74600</v>
      </c>
      <c r="BO13" s="20">
        <f t="shared" si="1"/>
        <v>18500</v>
      </c>
      <c r="BP13" s="20">
        <f t="shared" si="2"/>
        <v>18700</v>
      </c>
      <c r="BQ13" s="20">
        <f t="shared" si="3"/>
        <v>18700</v>
      </c>
      <c r="BR13" s="20">
        <f t="shared" si="4"/>
        <v>18700</v>
      </c>
      <c r="BS13" s="20">
        <f t="shared" si="5"/>
        <v>36863</v>
      </c>
      <c r="BT13" s="42">
        <f t="shared" si="6"/>
        <v>-18363</v>
      </c>
      <c r="BU13" s="8"/>
      <c r="BV13" s="2"/>
      <c r="BW13" s="2"/>
      <c r="BX13" s="2"/>
      <c r="BY13" s="4"/>
      <c r="BZ13" s="2"/>
      <c r="CA13" s="9">
        <f t="shared" si="16"/>
        <v>0</v>
      </c>
      <c r="CB13" s="32"/>
      <c r="CC13" s="2"/>
      <c r="CD13" s="2"/>
      <c r="CE13" s="2"/>
      <c r="CF13" s="4"/>
      <c r="CG13" s="60"/>
    </row>
    <row r="14" spans="1:85" ht="13.5" customHeight="1">
      <c r="A14" s="2">
        <v>10</v>
      </c>
      <c r="B14" s="4" t="s">
        <v>3</v>
      </c>
      <c r="C14" s="8">
        <v>65000</v>
      </c>
      <c r="D14" s="2">
        <v>16000</v>
      </c>
      <c r="E14" s="2">
        <v>16400</v>
      </c>
      <c r="F14" s="2">
        <v>16300</v>
      </c>
      <c r="G14" s="4">
        <v>16300</v>
      </c>
      <c r="H14" s="2">
        <v>15596</v>
      </c>
      <c r="I14" s="9">
        <f t="shared" si="7"/>
        <v>404</v>
      </c>
      <c r="J14" s="8"/>
      <c r="K14" s="2"/>
      <c r="L14" s="2"/>
      <c r="M14" s="2"/>
      <c r="N14" s="4"/>
      <c r="O14" s="2"/>
      <c r="P14" s="9">
        <f t="shared" si="8"/>
        <v>0</v>
      </c>
      <c r="Q14" s="8"/>
      <c r="R14" s="2"/>
      <c r="S14" s="2"/>
      <c r="T14" s="2"/>
      <c r="U14" s="4"/>
      <c r="V14" s="2"/>
      <c r="W14" s="9">
        <f t="shared" si="9"/>
        <v>0</v>
      </c>
      <c r="X14" s="8"/>
      <c r="Y14" s="2"/>
      <c r="Z14" s="2"/>
      <c r="AA14" s="2"/>
      <c r="AB14" s="4"/>
      <c r="AC14" s="2"/>
      <c r="AD14" s="9">
        <f t="shared" si="10"/>
        <v>0</v>
      </c>
      <c r="AE14" s="8"/>
      <c r="AF14" s="2"/>
      <c r="AG14" s="2"/>
      <c r="AH14" s="2"/>
      <c r="AI14" s="4"/>
      <c r="AJ14" s="2"/>
      <c r="AK14" s="9">
        <f t="shared" si="11"/>
        <v>0</v>
      </c>
      <c r="AL14" s="8"/>
      <c r="AM14" s="2"/>
      <c r="AN14" s="2"/>
      <c r="AO14" s="2"/>
      <c r="AP14" s="4"/>
      <c r="AQ14" s="2"/>
      <c r="AR14" s="9">
        <f t="shared" si="12"/>
        <v>0</v>
      </c>
      <c r="AS14" s="8"/>
      <c r="AT14" s="2"/>
      <c r="AU14" s="2"/>
      <c r="AV14" s="2"/>
      <c r="AW14" s="4"/>
      <c r="AX14" s="2"/>
      <c r="AY14" s="9">
        <f t="shared" si="13"/>
        <v>0</v>
      </c>
      <c r="AZ14" s="8"/>
      <c r="BA14" s="2"/>
      <c r="BB14" s="2"/>
      <c r="BC14" s="2"/>
      <c r="BD14" s="4"/>
      <c r="BE14" s="2"/>
      <c r="BF14" s="9">
        <f t="shared" si="14"/>
        <v>0</v>
      </c>
      <c r="BG14" s="8"/>
      <c r="BH14" s="2"/>
      <c r="BI14" s="2"/>
      <c r="BJ14" s="2"/>
      <c r="BK14" s="4"/>
      <c r="BL14" s="2"/>
      <c r="BM14" s="9">
        <f t="shared" si="15"/>
        <v>0</v>
      </c>
      <c r="BN14" s="20">
        <f t="shared" si="0"/>
        <v>65000</v>
      </c>
      <c r="BO14" s="20">
        <f t="shared" si="1"/>
        <v>16000</v>
      </c>
      <c r="BP14" s="20">
        <f t="shared" si="2"/>
        <v>16400</v>
      </c>
      <c r="BQ14" s="20">
        <f t="shared" si="3"/>
        <v>16300</v>
      </c>
      <c r="BR14" s="20">
        <f t="shared" si="4"/>
        <v>16300</v>
      </c>
      <c r="BS14" s="20">
        <f t="shared" si="5"/>
        <v>15596</v>
      </c>
      <c r="BT14" s="42">
        <f t="shared" si="6"/>
        <v>404</v>
      </c>
      <c r="BU14" s="8"/>
      <c r="BV14" s="2"/>
      <c r="BW14" s="2"/>
      <c r="BX14" s="2"/>
      <c r="BY14" s="4"/>
      <c r="BZ14" s="2"/>
      <c r="CA14" s="9">
        <f t="shared" si="16"/>
        <v>0</v>
      </c>
      <c r="CB14" s="32"/>
      <c r="CC14" s="2"/>
      <c r="CD14" s="2"/>
      <c r="CE14" s="2"/>
      <c r="CF14" s="4"/>
      <c r="CG14" s="60"/>
    </row>
    <row r="15" spans="1:85" ht="24" customHeight="1">
      <c r="A15" s="2">
        <v>11</v>
      </c>
      <c r="B15" s="27" t="s">
        <v>40</v>
      </c>
      <c r="C15" s="8">
        <v>1600000</v>
      </c>
      <c r="D15" s="2">
        <v>400000</v>
      </c>
      <c r="E15" s="2">
        <v>400000</v>
      </c>
      <c r="F15" s="2">
        <v>400000</v>
      </c>
      <c r="G15" s="4">
        <v>400000</v>
      </c>
      <c r="H15" s="2">
        <v>107892</v>
      </c>
      <c r="I15" s="9">
        <f t="shared" si="7"/>
        <v>292108</v>
      </c>
      <c r="J15" s="8"/>
      <c r="K15" s="2"/>
      <c r="L15" s="2"/>
      <c r="M15" s="2"/>
      <c r="N15" s="4"/>
      <c r="O15" s="2"/>
      <c r="P15" s="9">
        <f t="shared" si="8"/>
        <v>0</v>
      </c>
      <c r="Q15" s="8"/>
      <c r="R15" s="2"/>
      <c r="S15" s="2"/>
      <c r="T15" s="2"/>
      <c r="U15" s="4"/>
      <c r="V15" s="2"/>
      <c r="W15" s="9">
        <f t="shared" si="9"/>
        <v>0</v>
      </c>
      <c r="X15" s="8"/>
      <c r="Y15" s="2"/>
      <c r="Z15" s="2"/>
      <c r="AA15" s="2"/>
      <c r="AB15" s="4"/>
      <c r="AC15" s="2"/>
      <c r="AD15" s="9">
        <f t="shared" si="10"/>
        <v>0</v>
      </c>
      <c r="AE15" s="8"/>
      <c r="AF15" s="2"/>
      <c r="AG15" s="2"/>
      <c r="AH15" s="2"/>
      <c r="AI15" s="4"/>
      <c r="AJ15" s="2"/>
      <c r="AK15" s="9">
        <f t="shared" si="11"/>
        <v>0</v>
      </c>
      <c r="AL15" s="8"/>
      <c r="AM15" s="2"/>
      <c r="AN15" s="2"/>
      <c r="AO15" s="2"/>
      <c r="AP15" s="4"/>
      <c r="AQ15" s="2"/>
      <c r="AR15" s="9">
        <f t="shared" si="12"/>
        <v>0</v>
      </c>
      <c r="AS15" s="8"/>
      <c r="AT15" s="2"/>
      <c r="AU15" s="2"/>
      <c r="AV15" s="2"/>
      <c r="AW15" s="4"/>
      <c r="AX15" s="2"/>
      <c r="AY15" s="9">
        <f t="shared" si="13"/>
        <v>0</v>
      </c>
      <c r="AZ15" s="8"/>
      <c r="BA15" s="2"/>
      <c r="BB15" s="2"/>
      <c r="BC15" s="2"/>
      <c r="BD15" s="4"/>
      <c r="BE15" s="2"/>
      <c r="BF15" s="9">
        <f t="shared" si="14"/>
        <v>0</v>
      </c>
      <c r="BG15" s="8"/>
      <c r="BH15" s="2"/>
      <c r="BI15" s="2"/>
      <c r="BJ15" s="2"/>
      <c r="BK15" s="4"/>
      <c r="BL15" s="2"/>
      <c r="BM15" s="9">
        <f t="shared" si="15"/>
        <v>0</v>
      </c>
      <c r="BN15" s="20">
        <f t="shared" si="0"/>
        <v>1600000</v>
      </c>
      <c r="BO15" s="20">
        <f t="shared" si="1"/>
        <v>400000</v>
      </c>
      <c r="BP15" s="20">
        <f t="shared" si="2"/>
        <v>400000</v>
      </c>
      <c r="BQ15" s="20">
        <f t="shared" si="3"/>
        <v>400000</v>
      </c>
      <c r="BR15" s="20">
        <f t="shared" si="4"/>
        <v>400000</v>
      </c>
      <c r="BS15" s="20">
        <f t="shared" si="5"/>
        <v>107892</v>
      </c>
      <c r="BT15" s="42">
        <f t="shared" si="6"/>
        <v>292108</v>
      </c>
      <c r="BU15" s="8"/>
      <c r="BV15" s="2"/>
      <c r="BW15" s="2"/>
      <c r="BX15" s="2"/>
      <c r="BY15" s="4"/>
      <c r="BZ15" s="2"/>
      <c r="CA15" s="9">
        <f t="shared" si="16"/>
        <v>0</v>
      </c>
      <c r="CB15" s="32"/>
      <c r="CC15" s="2"/>
      <c r="CD15" s="2"/>
      <c r="CE15" s="2"/>
      <c r="CF15" s="4"/>
      <c r="CG15" s="60"/>
    </row>
    <row r="16" spans="1:85" ht="17.25" customHeight="1">
      <c r="A16" s="2">
        <v>12</v>
      </c>
      <c r="B16" s="27" t="s">
        <v>41</v>
      </c>
      <c r="C16" s="8">
        <v>88000</v>
      </c>
      <c r="D16" s="2">
        <v>22000</v>
      </c>
      <c r="E16" s="2">
        <v>22000</v>
      </c>
      <c r="F16" s="2">
        <v>22000</v>
      </c>
      <c r="G16" s="4">
        <v>22000</v>
      </c>
      <c r="H16" s="2">
        <v>17779</v>
      </c>
      <c r="I16" s="9">
        <f t="shared" si="7"/>
        <v>4221</v>
      </c>
      <c r="J16" s="8"/>
      <c r="K16" s="2"/>
      <c r="L16" s="2"/>
      <c r="M16" s="2"/>
      <c r="N16" s="4"/>
      <c r="O16" s="2"/>
      <c r="P16" s="9">
        <f t="shared" si="8"/>
        <v>0</v>
      </c>
      <c r="Q16" s="8"/>
      <c r="R16" s="2"/>
      <c r="S16" s="2"/>
      <c r="T16" s="2"/>
      <c r="U16" s="4"/>
      <c r="V16" s="2"/>
      <c r="W16" s="9">
        <f t="shared" si="9"/>
        <v>0</v>
      </c>
      <c r="X16" s="8"/>
      <c r="Y16" s="2"/>
      <c r="Z16" s="2"/>
      <c r="AA16" s="2"/>
      <c r="AB16" s="4"/>
      <c r="AC16" s="2"/>
      <c r="AD16" s="9">
        <f t="shared" si="10"/>
        <v>0</v>
      </c>
      <c r="AE16" s="8"/>
      <c r="AF16" s="2"/>
      <c r="AG16" s="2"/>
      <c r="AH16" s="2"/>
      <c r="AI16" s="4"/>
      <c r="AJ16" s="2"/>
      <c r="AK16" s="9">
        <f t="shared" si="11"/>
        <v>0</v>
      </c>
      <c r="AL16" s="8"/>
      <c r="AM16" s="2"/>
      <c r="AN16" s="2"/>
      <c r="AO16" s="2"/>
      <c r="AP16" s="4"/>
      <c r="AQ16" s="2"/>
      <c r="AR16" s="9">
        <f t="shared" si="12"/>
        <v>0</v>
      </c>
      <c r="AS16" s="8"/>
      <c r="AT16" s="2"/>
      <c r="AU16" s="2"/>
      <c r="AV16" s="2"/>
      <c r="AW16" s="4"/>
      <c r="AX16" s="2"/>
      <c r="AY16" s="9">
        <f t="shared" si="13"/>
        <v>0</v>
      </c>
      <c r="AZ16" s="8"/>
      <c r="BA16" s="2"/>
      <c r="BB16" s="2"/>
      <c r="BC16" s="2"/>
      <c r="BD16" s="4"/>
      <c r="BE16" s="2"/>
      <c r="BF16" s="9">
        <f t="shared" si="14"/>
        <v>0</v>
      </c>
      <c r="BG16" s="8"/>
      <c r="BH16" s="2"/>
      <c r="BI16" s="2"/>
      <c r="BJ16" s="2"/>
      <c r="BK16" s="4"/>
      <c r="BL16" s="2"/>
      <c r="BM16" s="9">
        <f t="shared" si="15"/>
        <v>0</v>
      </c>
      <c r="BN16" s="20">
        <f t="shared" si="0"/>
        <v>88000</v>
      </c>
      <c r="BO16" s="20">
        <f t="shared" si="1"/>
        <v>22000</v>
      </c>
      <c r="BP16" s="20">
        <f t="shared" si="2"/>
        <v>22000</v>
      </c>
      <c r="BQ16" s="20">
        <f t="shared" si="3"/>
        <v>22000</v>
      </c>
      <c r="BR16" s="20">
        <f t="shared" si="4"/>
        <v>22000</v>
      </c>
      <c r="BS16" s="20">
        <f t="shared" si="5"/>
        <v>17779</v>
      </c>
      <c r="BT16" s="42">
        <f t="shared" si="6"/>
        <v>4221</v>
      </c>
      <c r="BU16" s="8"/>
      <c r="BV16" s="2"/>
      <c r="BW16" s="2"/>
      <c r="BX16" s="2"/>
      <c r="BY16" s="4"/>
      <c r="BZ16" s="2"/>
      <c r="CA16" s="9">
        <f t="shared" si="16"/>
        <v>0</v>
      </c>
      <c r="CB16" s="32"/>
      <c r="CC16" s="2"/>
      <c r="CD16" s="2"/>
      <c r="CE16" s="2"/>
      <c r="CF16" s="4"/>
      <c r="CG16" s="60"/>
    </row>
    <row r="17" spans="1:85" ht="17.25" customHeight="1">
      <c r="A17" s="2">
        <v>13</v>
      </c>
      <c r="B17" s="28" t="s">
        <v>22</v>
      </c>
      <c r="C17" s="8"/>
      <c r="D17" s="2"/>
      <c r="E17" s="2"/>
      <c r="F17" s="2"/>
      <c r="G17" s="4"/>
      <c r="H17" s="2"/>
      <c r="I17" s="9">
        <f t="shared" si="7"/>
        <v>0</v>
      </c>
      <c r="J17" s="8"/>
      <c r="K17" s="2"/>
      <c r="L17" s="2"/>
      <c r="M17" s="2"/>
      <c r="N17" s="4"/>
      <c r="O17" s="2"/>
      <c r="P17" s="9">
        <f t="shared" si="8"/>
        <v>0</v>
      </c>
      <c r="Q17" s="8"/>
      <c r="R17" s="2"/>
      <c r="S17" s="2"/>
      <c r="T17" s="2"/>
      <c r="U17" s="4"/>
      <c r="V17" s="2"/>
      <c r="W17" s="9">
        <f t="shared" si="9"/>
        <v>0</v>
      </c>
      <c r="X17" s="8"/>
      <c r="Y17" s="2"/>
      <c r="Z17" s="2"/>
      <c r="AA17" s="2"/>
      <c r="AB17" s="4"/>
      <c r="AC17" s="2"/>
      <c r="AD17" s="9">
        <f t="shared" si="10"/>
        <v>0</v>
      </c>
      <c r="AE17" s="8"/>
      <c r="AF17" s="2"/>
      <c r="AG17" s="2"/>
      <c r="AH17" s="2"/>
      <c r="AI17" s="4"/>
      <c r="AJ17" s="2"/>
      <c r="AK17" s="9">
        <f t="shared" si="11"/>
        <v>0</v>
      </c>
      <c r="AL17" s="8"/>
      <c r="AM17" s="2"/>
      <c r="AN17" s="2"/>
      <c r="AO17" s="2"/>
      <c r="AP17" s="4"/>
      <c r="AQ17" s="2"/>
      <c r="AR17" s="9">
        <f t="shared" si="12"/>
        <v>0</v>
      </c>
      <c r="AS17" s="8"/>
      <c r="AT17" s="2"/>
      <c r="AU17" s="2"/>
      <c r="AV17" s="2"/>
      <c r="AW17" s="4"/>
      <c r="AX17" s="2"/>
      <c r="AY17" s="9">
        <f t="shared" si="13"/>
        <v>0</v>
      </c>
      <c r="AZ17" s="8">
        <v>420000</v>
      </c>
      <c r="BA17" s="2">
        <v>105000</v>
      </c>
      <c r="BB17" s="2">
        <v>105000</v>
      </c>
      <c r="BC17" s="2">
        <v>105000</v>
      </c>
      <c r="BD17" s="4">
        <v>105000</v>
      </c>
      <c r="BE17" s="2"/>
      <c r="BF17" s="9">
        <f t="shared" si="14"/>
        <v>105000</v>
      </c>
      <c r="BG17" s="8"/>
      <c r="BH17" s="2"/>
      <c r="BI17" s="2"/>
      <c r="BJ17" s="2"/>
      <c r="BK17" s="4"/>
      <c r="BL17" s="2"/>
      <c r="BM17" s="9">
        <f t="shared" si="15"/>
        <v>0</v>
      </c>
      <c r="BN17" s="20">
        <f t="shared" si="0"/>
        <v>420000</v>
      </c>
      <c r="BO17" s="20">
        <f t="shared" si="1"/>
        <v>105000</v>
      </c>
      <c r="BP17" s="20">
        <f t="shared" si="2"/>
        <v>105000</v>
      </c>
      <c r="BQ17" s="20">
        <f t="shared" si="3"/>
        <v>105000</v>
      </c>
      <c r="BR17" s="20">
        <f t="shared" si="4"/>
        <v>105000</v>
      </c>
      <c r="BS17" s="20">
        <f t="shared" si="5"/>
        <v>0</v>
      </c>
      <c r="BT17" s="42">
        <f t="shared" si="6"/>
        <v>105000</v>
      </c>
      <c r="BU17" s="8"/>
      <c r="BV17" s="2"/>
      <c r="BW17" s="2"/>
      <c r="BX17" s="2"/>
      <c r="BY17" s="4"/>
      <c r="BZ17" s="2"/>
      <c r="CA17" s="9">
        <f t="shared" si="16"/>
        <v>0</v>
      </c>
      <c r="CB17" s="32"/>
      <c r="CC17" s="2"/>
      <c r="CD17" s="2"/>
      <c r="CE17" s="2"/>
      <c r="CF17" s="4"/>
      <c r="CG17" s="60"/>
    </row>
    <row r="18" spans="1:85" ht="13.5" customHeight="1">
      <c r="A18" s="2">
        <v>14</v>
      </c>
      <c r="B18" s="5" t="s">
        <v>19</v>
      </c>
      <c r="C18" s="8"/>
      <c r="D18" s="2"/>
      <c r="E18" s="2"/>
      <c r="F18" s="2"/>
      <c r="G18" s="4"/>
      <c r="H18" s="2"/>
      <c r="I18" s="9">
        <f t="shared" si="7"/>
        <v>0</v>
      </c>
      <c r="J18" s="8"/>
      <c r="K18" s="2"/>
      <c r="L18" s="2"/>
      <c r="M18" s="2"/>
      <c r="N18" s="4"/>
      <c r="O18" s="2"/>
      <c r="P18" s="9">
        <f t="shared" si="8"/>
        <v>0</v>
      </c>
      <c r="Q18" s="8"/>
      <c r="R18" s="2"/>
      <c r="S18" s="2"/>
      <c r="T18" s="2"/>
      <c r="U18" s="4"/>
      <c r="V18" s="2"/>
      <c r="W18" s="9">
        <f t="shared" si="9"/>
        <v>0</v>
      </c>
      <c r="X18" s="8"/>
      <c r="Y18" s="2"/>
      <c r="Z18" s="2"/>
      <c r="AA18" s="2"/>
      <c r="AB18" s="4"/>
      <c r="AC18" s="2"/>
      <c r="AD18" s="9">
        <f t="shared" si="10"/>
        <v>0</v>
      </c>
      <c r="AE18" s="8"/>
      <c r="AF18" s="2"/>
      <c r="AG18" s="2"/>
      <c r="AH18" s="2"/>
      <c r="AI18" s="4"/>
      <c r="AJ18" s="2"/>
      <c r="AK18" s="9">
        <f t="shared" si="11"/>
        <v>0</v>
      </c>
      <c r="AL18" s="8"/>
      <c r="AM18" s="2"/>
      <c r="AN18" s="2"/>
      <c r="AO18" s="2"/>
      <c r="AP18" s="4"/>
      <c r="AQ18" s="2"/>
      <c r="AR18" s="9">
        <f t="shared" si="12"/>
        <v>0</v>
      </c>
      <c r="AS18" s="8">
        <v>283000</v>
      </c>
      <c r="AT18" s="2">
        <v>70700</v>
      </c>
      <c r="AU18" s="2">
        <v>70800</v>
      </c>
      <c r="AV18" s="2">
        <v>70700</v>
      </c>
      <c r="AW18" s="4">
        <v>70800</v>
      </c>
      <c r="AX18" s="2">
        <v>80380</v>
      </c>
      <c r="AY18" s="9">
        <f t="shared" si="13"/>
        <v>-9680</v>
      </c>
      <c r="AZ18" s="8"/>
      <c r="BA18" s="2"/>
      <c r="BB18" s="2"/>
      <c r="BC18" s="2"/>
      <c r="BD18" s="4"/>
      <c r="BE18" s="2"/>
      <c r="BF18" s="9">
        <f t="shared" si="14"/>
        <v>0</v>
      </c>
      <c r="BG18" s="8"/>
      <c r="BH18" s="2"/>
      <c r="BI18" s="2"/>
      <c r="BJ18" s="2"/>
      <c r="BK18" s="4"/>
      <c r="BL18" s="2"/>
      <c r="BM18" s="9">
        <f t="shared" si="15"/>
        <v>0</v>
      </c>
      <c r="BN18" s="20">
        <f t="shared" si="0"/>
        <v>283000</v>
      </c>
      <c r="BO18" s="20">
        <f t="shared" si="1"/>
        <v>70700</v>
      </c>
      <c r="BP18" s="20">
        <f t="shared" si="2"/>
        <v>70800</v>
      </c>
      <c r="BQ18" s="20">
        <f t="shared" si="3"/>
        <v>70700</v>
      </c>
      <c r="BR18" s="20">
        <f t="shared" si="4"/>
        <v>70800</v>
      </c>
      <c r="BS18" s="20">
        <f t="shared" si="5"/>
        <v>80380</v>
      </c>
      <c r="BT18" s="42">
        <f t="shared" si="6"/>
        <v>-9680</v>
      </c>
      <c r="BU18" s="8"/>
      <c r="BV18" s="2"/>
      <c r="BW18" s="2"/>
      <c r="BX18" s="2"/>
      <c r="BY18" s="4"/>
      <c r="BZ18" s="2"/>
      <c r="CA18" s="9">
        <f t="shared" si="16"/>
        <v>0</v>
      </c>
      <c r="CB18" s="32"/>
      <c r="CC18" s="2"/>
      <c r="CD18" s="2"/>
      <c r="CE18" s="2"/>
      <c r="CF18" s="4"/>
      <c r="CG18" s="60"/>
    </row>
    <row r="19" spans="1:85" ht="13.5" customHeight="1">
      <c r="A19" s="2">
        <v>15</v>
      </c>
      <c r="B19" s="4" t="s">
        <v>4</v>
      </c>
      <c r="C19" s="8">
        <v>20000</v>
      </c>
      <c r="D19" s="2">
        <v>5000</v>
      </c>
      <c r="E19" s="2">
        <v>5000</v>
      </c>
      <c r="F19" s="2">
        <v>5000</v>
      </c>
      <c r="G19" s="4">
        <v>5000</v>
      </c>
      <c r="H19" s="2">
        <v>45798</v>
      </c>
      <c r="I19" s="9">
        <f t="shared" si="7"/>
        <v>-40798</v>
      </c>
      <c r="J19" s="8">
        <v>65500</v>
      </c>
      <c r="K19" s="2">
        <v>16200</v>
      </c>
      <c r="L19" s="2">
        <v>16300</v>
      </c>
      <c r="M19" s="2">
        <v>16700</v>
      </c>
      <c r="N19" s="4">
        <v>16300</v>
      </c>
      <c r="O19" s="2"/>
      <c r="P19" s="9">
        <f t="shared" si="8"/>
        <v>16200</v>
      </c>
      <c r="Q19" s="8"/>
      <c r="R19" s="2"/>
      <c r="S19" s="2"/>
      <c r="T19" s="2"/>
      <c r="U19" s="4"/>
      <c r="V19" s="2"/>
      <c r="W19" s="9">
        <f t="shared" si="9"/>
        <v>0</v>
      </c>
      <c r="X19" s="8"/>
      <c r="Y19" s="2"/>
      <c r="Z19" s="2"/>
      <c r="AA19" s="2"/>
      <c r="AB19" s="4"/>
      <c r="AC19" s="2"/>
      <c r="AD19" s="9">
        <f t="shared" si="10"/>
        <v>0</v>
      </c>
      <c r="AE19" s="8"/>
      <c r="AF19" s="2"/>
      <c r="AG19" s="2"/>
      <c r="AH19" s="2"/>
      <c r="AI19" s="4"/>
      <c r="AJ19" s="2"/>
      <c r="AK19" s="9">
        <f t="shared" si="11"/>
        <v>0</v>
      </c>
      <c r="AL19" s="8">
        <v>1236000</v>
      </c>
      <c r="AM19" s="2">
        <v>309000</v>
      </c>
      <c r="AN19" s="2">
        <v>309000</v>
      </c>
      <c r="AO19" s="2">
        <v>309000</v>
      </c>
      <c r="AP19" s="4">
        <v>309000</v>
      </c>
      <c r="AQ19" s="2">
        <v>184473</v>
      </c>
      <c r="AR19" s="9">
        <f t="shared" si="12"/>
        <v>124527</v>
      </c>
      <c r="AS19" s="8"/>
      <c r="AT19" s="2"/>
      <c r="AU19" s="2"/>
      <c r="AV19" s="2"/>
      <c r="AW19" s="4"/>
      <c r="AX19" s="2"/>
      <c r="AY19" s="9">
        <f t="shared" si="13"/>
        <v>0</v>
      </c>
      <c r="AZ19" s="8"/>
      <c r="BA19" s="2"/>
      <c r="BB19" s="2"/>
      <c r="BC19" s="2"/>
      <c r="BD19" s="4"/>
      <c r="BE19" s="2"/>
      <c r="BF19" s="9">
        <f t="shared" si="14"/>
        <v>0</v>
      </c>
      <c r="BG19" s="8"/>
      <c r="BH19" s="2"/>
      <c r="BI19" s="2"/>
      <c r="BJ19" s="2"/>
      <c r="BK19" s="4"/>
      <c r="BL19" s="2"/>
      <c r="BM19" s="9">
        <f t="shared" si="15"/>
        <v>0</v>
      </c>
      <c r="BN19" s="20">
        <f t="shared" si="0"/>
        <v>1321500</v>
      </c>
      <c r="BO19" s="20">
        <f t="shared" si="1"/>
        <v>330200</v>
      </c>
      <c r="BP19" s="20">
        <f t="shared" si="2"/>
        <v>330300</v>
      </c>
      <c r="BQ19" s="20">
        <f t="shared" si="3"/>
        <v>330700</v>
      </c>
      <c r="BR19" s="20">
        <f t="shared" si="4"/>
        <v>330300</v>
      </c>
      <c r="BS19" s="20">
        <f t="shared" si="5"/>
        <v>230271</v>
      </c>
      <c r="BT19" s="42">
        <f t="shared" si="6"/>
        <v>99929</v>
      </c>
      <c r="BU19" s="8"/>
      <c r="BV19" s="2"/>
      <c r="BW19" s="2"/>
      <c r="BX19" s="2"/>
      <c r="BY19" s="4"/>
      <c r="BZ19" s="2"/>
      <c r="CA19" s="9">
        <f t="shared" si="16"/>
        <v>0</v>
      </c>
      <c r="CB19" s="32">
        <v>227037.58</v>
      </c>
      <c r="CC19" s="2">
        <v>37839.58</v>
      </c>
      <c r="CD19" s="2">
        <v>113520</v>
      </c>
      <c r="CE19" s="2">
        <v>75678</v>
      </c>
      <c r="CF19" s="4"/>
      <c r="CG19" s="60">
        <v>234435</v>
      </c>
    </row>
    <row r="20" spans="1:85" ht="12.75" customHeight="1">
      <c r="A20" s="2">
        <v>16</v>
      </c>
      <c r="B20" s="5" t="s">
        <v>5</v>
      </c>
      <c r="C20" s="8">
        <v>40000</v>
      </c>
      <c r="D20" s="2">
        <v>10000</v>
      </c>
      <c r="E20" s="2">
        <v>10000</v>
      </c>
      <c r="F20" s="2">
        <v>10000</v>
      </c>
      <c r="G20" s="4">
        <v>10000</v>
      </c>
      <c r="H20" s="2"/>
      <c r="I20" s="9">
        <f t="shared" si="7"/>
        <v>10000</v>
      </c>
      <c r="J20" s="8"/>
      <c r="K20" s="2"/>
      <c r="L20" s="2"/>
      <c r="M20" s="2"/>
      <c r="N20" s="4"/>
      <c r="O20" s="2"/>
      <c r="P20" s="9">
        <f t="shared" si="8"/>
        <v>0</v>
      </c>
      <c r="Q20" s="8"/>
      <c r="R20" s="2"/>
      <c r="S20" s="2"/>
      <c r="T20" s="2"/>
      <c r="U20" s="4"/>
      <c r="V20" s="2"/>
      <c r="W20" s="9">
        <f t="shared" si="9"/>
        <v>0</v>
      </c>
      <c r="X20" s="8"/>
      <c r="Y20" s="2"/>
      <c r="Z20" s="2"/>
      <c r="AA20" s="2"/>
      <c r="AB20" s="4"/>
      <c r="AC20" s="2"/>
      <c r="AD20" s="9">
        <f t="shared" si="10"/>
        <v>0</v>
      </c>
      <c r="AE20" s="8">
        <v>35000</v>
      </c>
      <c r="AF20" s="2">
        <v>8800</v>
      </c>
      <c r="AG20" s="2">
        <v>8800</v>
      </c>
      <c r="AH20" s="2">
        <v>8700</v>
      </c>
      <c r="AI20" s="4">
        <v>8700</v>
      </c>
      <c r="AJ20" s="2">
        <v>38152</v>
      </c>
      <c r="AK20" s="9">
        <f t="shared" si="11"/>
        <v>-29352</v>
      </c>
      <c r="AL20" s="8"/>
      <c r="AM20" s="2"/>
      <c r="AN20" s="2"/>
      <c r="AO20" s="2"/>
      <c r="AP20" s="4"/>
      <c r="AQ20" s="2"/>
      <c r="AR20" s="9">
        <f t="shared" si="12"/>
        <v>0</v>
      </c>
      <c r="AS20" s="8"/>
      <c r="AT20" s="2"/>
      <c r="AU20" s="2"/>
      <c r="AV20" s="2"/>
      <c r="AW20" s="4"/>
      <c r="AX20" s="2"/>
      <c r="AY20" s="9">
        <f t="shared" si="13"/>
        <v>0</v>
      </c>
      <c r="AZ20" s="8"/>
      <c r="BA20" s="2"/>
      <c r="BB20" s="2"/>
      <c r="BC20" s="2"/>
      <c r="BD20" s="4"/>
      <c r="BE20" s="2"/>
      <c r="BF20" s="9">
        <f t="shared" si="14"/>
        <v>0</v>
      </c>
      <c r="BG20" s="8"/>
      <c r="BH20" s="2"/>
      <c r="BI20" s="2"/>
      <c r="BJ20" s="2"/>
      <c r="BK20" s="4"/>
      <c r="BL20" s="2"/>
      <c r="BM20" s="9">
        <f t="shared" si="15"/>
        <v>0</v>
      </c>
      <c r="BN20" s="20">
        <f t="shared" si="0"/>
        <v>75000</v>
      </c>
      <c r="BO20" s="20">
        <f t="shared" si="1"/>
        <v>18800</v>
      </c>
      <c r="BP20" s="20">
        <f t="shared" si="2"/>
        <v>18800</v>
      </c>
      <c r="BQ20" s="20">
        <f t="shared" si="3"/>
        <v>18700</v>
      </c>
      <c r="BR20" s="20">
        <f t="shared" si="4"/>
        <v>18700</v>
      </c>
      <c r="BS20" s="20">
        <f t="shared" si="5"/>
        <v>38152</v>
      </c>
      <c r="BT20" s="42">
        <f t="shared" si="6"/>
        <v>-19352</v>
      </c>
      <c r="BU20" s="8"/>
      <c r="BV20" s="2"/>
      <c r="BW20" s="2"/>
      <c r="BX20" s="2"/>
      <c r="BY20" s="4"/>
      <c r="BZ20" s="2"/>
      <c r="CA20" s="9">
        <f t="shared" si="16"/>
        <v>0</v>
      </c>
      <c r="CB20" s="32"/>
      <c r="CC20" s="2"/>
      <c r="CD20" s="2"/>
      <c r="CE20" s="2"/>
      <c r="CF20" s="4"/>
      <c r="CG20" s="60"/>
    </row>
    <row r="21" spans="1:85" ht="12.75" customHeight="1">
      <c r="A21" s="2">
        <v>17</v>
      </c>
      <c r="B21" s="4" t="s">
        <v>6</v>
      </c>
      <c r="C21" s="8">
        <v>92000</v>
      </c>
      <c r="D21" s="2">
        <v>23000</v>
      </c>
      <c r="E21" s="2">
        <v>23000</v>
      </c>
      <c r="F21" s="2">
        <v>23000</v>
      </c>
      <c r="G21" s="4">
        <v>23000</v>
      </c>
      <c r="H21" s="2"/>
      <c r="I21" s="9">
        <f t="shared" si="7"/>
        <v>23000</v>
      </c>
      <c r="J21" s="8"/>
      <c r="K21" s="2"/>
      <c r="L21" s="2"/>
      <c r="M21" s="2"/>
      <c r="N21" s="4"/>
      <c r="O21" s="2"/>
      <c r="P21" s="9">
        <f t="shared" si="8"/>
        <v>0</v>
      </c>
      <c r="Q21" s="8"/>
      <c r="R21" s="2"/>
      <c r="S21" s="2"/>
      <c r="T21" s="2"/>
      <c r="U21" s="4"/>
      <c r="V21" s="2"/>
      <c r="W21" s="9">
        <f t="shared" si="9"/>
        <v>0</v>
      </c>
      <c r="X21" s="8"/>
      <c r="Y21" s="2"/>
      <c r="Z21" s="2"/>
      <c r="AA21" s="2"/>
      <c r="AB21" s="4"/>
      <c r="AC21" s="2"/>
      <c r="AD21" s="9">
        <f t="shared" si="10"/>
        <v>0</v>
      </c>
      <c r="AE21" s="8">
        <v>56700</v>
      </c>
      <c r="AF21" s="2">
        <v>14200</v>
      </c>
      <c r="AG21" s="2">
        <v>14100</v>
      </c>
      <c r="AH21" s="2">
        <v>14200</v>
      </c>
      <c r="AI21" s="4">
        <v>14200</v>
      </c>
      <c r="AJ21" s="2">
        <v>77396</v>
      </c>
      <c r="AK21" s="9">
        <f t="shared" si="11"/>
        <v>-63196</v>
      </c>
      <c r="AL21" s="8"/>
      <c r="AM21" s="2"/>
      <c r="AN21" s="2"/>
      <c r="AO21" s="2"/>
      <c r="AP21" s="4"/>
      <c r="AQ21" s="2"/>
      <c r="AR21" s="9">
        <f t="shared" si="12"/>
        <v>0</v>
      </c>
      <c r="AS21" s="8"/>
      <c r="AT21" s="2"/>
      <c r="AU21" s="2"/>
      <c r="AV21" s="2"/>
      <c r="AW21" s="4"/>
      <c r="AX21" s="2"/>
      <c r="AY21" s="9">
        <f t="shared" si="13"/>
        <v>0</v>
      </c>
      <c r="AZ21" s="8"/>
      <c r="BA21" s="2"/>
      <c r="BB21" s="2"/>
      <c r="BC21" s="2"/>
      <c r="BD21" s="4"/>
      <c r="BE21" s="2"/>
      <c r="BF21" s="9">
        <f t="shared" si="14"/>
        <v>0</v>
      </c>
      <c r="BG21" s="8"/>
      <c r="BH21" s="2"/>
      <c r="BI21" s="2"/>
      <c r="BJ21" s="2"/>
      <c r="BK21" s="4"/>
      <c r="BL21" s="2"/>
      <c r="BM21" s="9">
        <f t="shared" si="15"/>
        <v>0</v>
      </c>
      <c r="BN21" s="20">
        <f t="shared" si="0"/>
        <v>148700</v>
      </c>
      <c r="BO21" s="20">
        <f t="shared" si="1"/>
        <v>37200</v>
      </c>
      <c r="BP21" s="20">
        <f t="shared" si="2"/>
        <v>37100</v>
      </c>
      <c r="BQ21" s="20">
        <f t="shared" si="3"/>
        <v>37200</v>
      </c>
      <c r="BR21" s="20">
        <f t="shared" si="4"/>
        <v>37200</v>
      </c>
      <c r="BS21" s="20">
        <f t="shared" si="5"/>
        <v>77396</v>
      </c>
      <c r="BT21" s="42">
        <f t="shared" si="6"/>
        <v>-40196</v>
      </c>
      <c r="BU21" s="8"/>
      <c r="BV21" s="2"/>
      <c r="BW21" s="2"/>
      <c r="BX21" s="2"/>
      <c r="BY21" s="4"/>
      <c r="BZ21" s="2"/>
      <c r="CA21" s="9">
        <f t="shared" si="16"/>
        <v>0</v>
      </c>
      <c r="CB21" s="32"/>
      <c r="CC21" s="2"/>
      <c r="CD21" s="2"/>
      <c r="CE21" s="2"/>
      <c r="CF21" s="4"/>
      <c r="CG21" s="60"/>
    </row>
    <row r="22" spans="1:85" ht="24" customHeight="1">
      <c r="A22" s="2">
        <v>18</v>
      </c>
      <c r="B22" s="27" t="s">
        <v>42</v>
      </c>
      <c r="C22" s="8">
        <v>50000</v>
      </c>
      <c r="D22" s="2">
        <v>12500</v>
      </c>
      <c r="E22" s="2">
        <v>12500</v>
      </c>
      <c r="F22" s="2">
        <v>12500</v>
      </c>
      <c r="G22" s="4">
        <v>12500</v>
      </c>
      <c r="H22" s="2"/>
      <c r="I22" s="9">
        <f t="shared" si="7"/>
        <v>12500</v>
      </c>
      <c r="J22" s="8"/>
      <c r="K22" s="2"/>
      <c r="L22" s="2"/>
      <c r="M22" s="2"/>
      <c r="N22" s="4"/>
      <c r="O22" s="2"/>
      <c r="P22" s="9">
        <f t="shared" si="8"/>
        <v>0</v>
      </c>
      <c r="Q22" s="8"/>
      <c r="R22" s="2"/>
      <c r="S22" s="2"/>
      <c r="T22" s="2"/>
      <c r="U22" s="4"/>
      <c r="V22" s="2"/>
      <c r="W22" s="9">
        <f t="shared" si="9"/>
        <v>0</v>
      </c>
      <c r="X22" s="8"/>
      <c r="Y22" s="2"/>
      <c r="Z22" s="2"/>
      <c r="AA22" s="2"/>
      <c r="AB22" s="4"/>
      <c r="AC22" s="2"/>
      <c r="AD22" s="9">
        <f t="shared" si="10"/>
        <v>0</v>
      </c>
      <c r="AE22" s="8">
        <v>72000</v>
      </c>
      <c r="AF22" s="2">
        <v>18000</v>
      </c>
      <c r="AG22" s="2">
        <v>18000</v>
      </c>
      <c r="AH22" s="2">
        <v>18000</v>
      </c>
      <c r="AI22" s="4">
        <v>18000</v>
      </c>
      <c r="AJ22" s="2">
        <v>12225</v>
      </c>
      <c r="AK22" s="9">
        <f t="shared" si="11"/>
        <v>5775</v>
      </c>
      <c r="AL22" s="8"/>
      <c r="AM22" s="2"/>
      <c r="AN22" s="2"/>
      <c r="AO22" s="2"/>
      <c r="AP22" s="4"/>
      <c r="AQ22" s="2"/>
      <c r="AR22" s="9">
        <f t="shared" si="12"/>
        <v>0</v>
      </c>
      <c r="AS22" s="8"/>
      <c r="AT22" s="2"/>
      <c r="AU22" s="2"/>
      <c r="AV22" s="2"/>
      <c r="AW22" s="4"/>
      <c r="AX22" s="2"/>
      <c r="AY22" s="9">
        <f t="shared" si="13"/>
        <v>0</v>
      </c>
      <c r="AZ22" s="8"/>
      <c r="BA22" s="2"/>
      <c r="BB22" s="2"/>
      <c r="BC22" s="2"/>
      <c r="BD22" s="4"/>
      <c r="BE22" s="2"/>
      <c r="BF22" s="9">
        <f t="shared" si="14"/>
        <v>0</v>
      </c>
      <c r="BG22" s="8"/>
      <c r="BH22" s="2"/>
      <c r="BI22" s="2"/>
      <c r="BJ22" s="2"/>
      <c r="BK22" s="4"/>
      <c r="BL22" s="2"/>
      <c r="BM22" s="9">
        <f t="shared" si="15"/>
        <v>0</v>
      </c>
      <c r="BN22" s="20">
        <f t="shared" si="0"/>
        <v>122000</v>
      </c>
      <c r="BO22" s="20">
        <f t="shared" si="1"/>
        <v>30500</v>
      </c>
      <c r="BP22" s="20">
        <f t="shared" si="2"/>
        <v>30500</v>
      </c>
      <c r="BQ22" s="20">
        <f t="shared" si="3"/>
        <v>30500</v>
      </c>
      <c r="BR22" s="20">
        <f t="shared" si="4"/>
        <v>30500</v>
      </c>
      <c r="BS22" s="20">
        <f t="shared" si="5"/>
        <v>12225</v>
      </c>
      <c r="BT22" s="42">
        <f t="shared" si="6"/>
        <v>18275</v>
      </c>
      <c r="BU22" s="8"/>
      <c r="BV22" s="2"/>
      <c r="BW22" s="2"/>
      <c r="BX22" s="2"/>
      <c r="BY22" s="4"/>
      <c r="BZ22" s="2"/>
      <c r="CA22" s="9">
        <f t="shared" si="16"/>
        <v>0</v>
      </c>
      <c r="CB22" s="32"/>
      <c r="CC22" s="2"/>
      <c r="CD22" s="2"/>
      <c r="CE22" s="2"/>
      <c r="CF22" s="4"/>
      <c r="CG22" s="60"/>
    </row>
    <row r="23" spans="1:85" ht="15" customHeight="1">
      <c r="A23" s="2">
        <v>19</v>
      </c>
      <c r="B23" s="4" t="s">
        <v>7</v>
      </c>
      <c r="C23" s="8">
        <v>20000</v>
      </c>
      <c r="D23" s="2">
        <v>5000</v>
      </c>
      <c r="E23" s="2">
        <v>5000</v>
      </c>
      <c r="F23" s="2">
        <v>5000</v>
      </c>
      <c r="G23" s="4">
        <v>5000</v>
      </c>
      <c r="H23" s="2"/>
      <c r="I23" s="9">
        <f t="shared" si="7"/>
        <v>5000</v>
      </c>
      <c r="J23" s="8"/>
      <c r="K23" s="2"/>
      <c r="L23" s="2"/>
      <c r="M23" s="2"/>
      <c r="N23" s="4"/>
      <c r="O23" s="2"/>
      <c r="P23" s="9">
        <f t="shared" si="8"/>
        <v>0</v>
      </c>
      <c r="Q23" s="8"/>
      <c r="R23" s="2"/>
      <c r="S23" s="2"/>
      <c r="T23" s="2"/>
      <c r="U23" s="4"/>
      <c r="V23" s="2"/>
      <c r="W23" s="9">
        <f t="shared" si="9"/>
        <v>0</v>
      </c>
      <c r="X23" s="8"/>
      <c r="Y23" s="2"/>
      <c r="Z23" s="2"/>
      <c r="AA23" s="2"/>
      <c r="AB23" s="4"/>
      <c r="AC23" s="2"/>
      <c r="AD23" s="9">
        <f t="shared" si="10"/>
        <v>0</v>
      </c>
      <c r="AE23" s="8">
        <v>38400</v>
      </c>
      <c r="AF23" s="2">
        <v>9600</v>
      </c>
      <c r="AG23" s="2">
        <v>9600</v>
      </c>
      <c r="AH23" s="2">
        <v>9600</v>
      </c>
      <c r="AI23" s="4">
        <v>9600</v>
      </c>
      <c r="AJ23" s="2">
        <v>7442</v>
      </c>
      <c r="AK23" s="9">
        <f t="shared" si="11"/>
        <v>2158</v>
      </c>
      <c r="AL23" s="8"/>
      <c r="AM23" s="2"/>
      <c r="AN23" s="2"/>
      <c r="AO23" s="2"/>
      <c r="AP23" s="4"/>
      <c r="AQ23" s="2"/>
      <c r="AR23" s="9">
        <f t="shared" si="12"/>
        <v>0</v>
      </c>
      <c r="AS23" s="8"/>
      <c r="AT23" s="2"/>
      <c r="AU23" s="2"/>
      <c r="AV23" s="2"/>
      <c r="AW23" s="4"/>
      <c r="AX23" s="2"/>
      <c r="AY23" s="9">
        <f t="shared" si="13"/>
        <v>0</v>
      </c>
      <c r="AZ23" s="8"/>
      <c r="BA23" s="2"/>
      <c r="BB23" s="2"/>
      <c r="BC23" s="2"/>
      <c r="BD23" s="4"/>
      <c r="BE23" s="2"/>
      <c r="BF23" s="9">
        <f t="shared" si="14"/>
        <v>0</v>
      </c>
      <c r="BG23" s="8"/>
      <c r="BH23" s="2"/>
      <c r="BI23" s="2"/>
      <c r="BJ23" s="2"/>
      <c r="BK23" s="4"/>
      <c r="BL23" s="2"/>
      <c r="BM23" s="9">
        <f t="shared" si="15"/>
        <v>0</v>
      </c>
      <c r="BN23" s="20">
        <f t="shared" si="0"/>
        <v>58400</v>
      </c>
      <c r="BO23" s="20">
        <f t="shared" si="1"/>
        <v>14600</v>
      </c>
      <c r="BP23" s="20">
        <f t="shared" si="2"/>
        <v>14600</v>
      </c>
      <c r="BQ23" s="20">
        <f t="shared" si="3"/>
        <v>14600</v>
      </c>
      <c r="BR23" s="20">
        <f t="shared" si="4"/>
        <v>14600</v>
      </c>
      <c r="BS23" s="20">
        <f t="shared" si="5"/>
        <v>7442</v>
      </c>
      <c r="BT23" s="42">
        <f t="shared" si="6"/>
        <v>7158</v>
      </c>
      <c r="BU23" s="8"/>
      <c r="BV23" s="2"/>
      <c r="BW23" s="2"/>
      <c r="BX23" s="2"/>
      <c r="BY23" s="4"/>
      <c r="BZ23" s="2"/>
      <c r="CA23" s="9">
        <f t="shared" si="16"/>
        <v>0</v>
      </c>
      <c r="CB23" s="32"/>
      <c r="CC23" s="2"/>
      <c r="CD23" s="2"/>
      <c r="CE23" s="2"/>
      <c r="CF23" s="4"/>
      <c r="CG23" s="60"/>
    </row>
    <row r="24" spans="1:85" ht="12.75" customHeight="1">
      <c r="A24" s="2">
        <v>20</v>
      </c>
      <c r="B24" s="4" t="s">
        <v>8</v>
      </c>
      <c r="C24" s="8">
        <v>30000</v>
      </c>
      <c r="D24" s="2">
        <v>7500</v>
      </c>
      <c r="E24" s="2">
        <v>7500</v>
      </c>
      <c r="F24" s="2">
        <v>7500</v>
      </c>
      <c r="G24" s="4">
        <v>7500</v>
      </c>
      <c r="H24" s="2"/>
      <c r="I24" s="9">
        <f t="shared" si="7"/>
        <v>7500</v>
      </c>
      <c r="J24" s="8"/>
      <c r="K24" s="2"/>
      <c r="L24" s="2"/>
      <c r="M24" s="2"/>
      <c r="N24" s="4"/>
      <c r="O24" s="2"/>
      <c r="P24" s="9">
        <f t="shared" si="8"/>
        <v>0</v>
      </c>
      <c r="Q24" s="8"/>
      <c r="R24" s="2"/>
      <c r="S24" s="2"/>
      <c r="T24" s="2"/>
      <c r="U24" s="4"/>
      <c r="V24" s="2"/>
      <c r="W24" s="9">
        <f t="shared" si="9"/>
        <v>0</v>
      </c>
      <c r="X24" s="8"/>
      <c r="Y24" s="2"/>
      <c r="Z24" s="2"/>
      <c r="AA24" s="2"/>
      <c r="AB24" s="4"/>
      <c r="AC24" s="2"/>
      <c r="AD24" s="9">
        <f t="shared" si="10"/>
        <v>0</v>
      </c>
      <c r="AE24" s="8"/>
      <c r="AF24" s="2"/>
      <c r="AG24" s="2"/>
      <c r="AH24" s="2"/>
      <c r="AI24" s="4"/>
      <c r="AJ24" s="2"/>
      <c r="AK24" s="9">
        <f t="shared" si="11"/>
        <v>0</v>
      </c>
      <c r="AL24" s="8"/>
      <c r="AM24" s="2"/>
      <c r="AN24" s="2"/>
      <c r="AO24" s="2"/>
      <c r="AP24" s="4"/>
      <c r="AQ24" s="2"/>
      <c r="AR24" s="9">
        <f t="shared" si="12"/>
        <v>0</v>
      </c>
      <c r="AS24" s="8"/>
      <c r="AT24" s="2"/>
      <c r="AU24" s="2"/>
      <c r="AV24" s="2"/>
      <c r="AW24" s="4"/>
      <c r="AX24" s="2"/>
      <c r="AY24" s="9">
        <f t="shared" si="13"/>
        <v>0</v>
      </c>
      <c r="AZ24" s="8"/>
      <c r="BA24" s="2"/>
      <c r="BB24" s="2"/>
      <c r="BC24" s="2"/>
      <c r="BD24" s="4"/>
      <c r="BE24" s="2"/>
      <c r="BF24" s="9">
        <f t="shared" si="14"/>
        <v>0</v>
      </c>
      <c r="BG24" s="8"/>
      <c r="BH24" s="2"/>
      <c r="BI24" s="2"/>
      <c r="BJ24" s="2"/>
      <c r="BK24" s="4"/>
      <c r="BL24" s="2"/>
      <c r="BM24" s="9">
        <f t="shared" si="15"/>
        <v>0</v>
      </c>
      <c r="BN24" s="20">
        <f t="shared" si="0"/>
        <v>30000</v>
      </c>
      <c r="BO24" s="20">
        <f t="shared" si="1"/>
        <v>7500</v>
      </c>
      <c r="BP24" s="20">
        <f t="shared" si="2"/>
        <v>7500</v>
      </c>
      <c r="BQ24" s="20">
        <f t="shared" si="3"/>
        <v>7500</v>
      </c>
      <c r="BR24" s="20">
        <f t="shared" si="4"/>
        <v>7500</v>
      </c>
      <c r="BS24" s="20">
        <f t="shared" si="5"/>
        <v>0</v>
      </c>
      <c r="BT24" s="42">
        <f t="shared" si="6"/>
        <v>7500</v>
      </c>
      <c r="BU24" s="8"/>
      <c r="BV24" s="2"/>
      <c r="BW24" s="2"/>
      <c r="BX24" s="2"/>
      <c r="BY24" s="4"/>
      <c r="BZ24" s="2"/>
      <c r="CA24" s="9">
        <f t="shared" si="16"/>
        <v>0</v>
      </c>
      <c r="CB24" s="32"/>
      <c r="CC24" s="2"/>
      <c r="CD24" s="2"/>
      <c r="CE24" s="2"/>
      <c r="CF24" s="4"/>
      <c r="CG24" s="60"/>
    </row>
    <row r="25" spans="1:85" ht="12.75" customHeight="1">
      <c r="A25" s="2">
        <v>21</v>
      </c>
      <c r="B25" s="4" t="s">
        <v>9</v>
      </c>
      <c r="C25" s="8">
        <v>85000</v>
      </c>
      <c r="D25" s="2">
        <v>21000</v>
      </c>
      <c r="E25" s="2">
        <v>21600</v>
      </c>
      <c r="F25" s="2">
        <v>21200</v>
      </c>
      <c r="G25" s="4">
        <v>21200</v>
      </c>
      <c r="H25" s="2"/>
      <c r="I25" s="9">
        <f t="shared" si="7"/>
        <v>21000</v>
      </c>
      <c r="J25" s="8"/>
      <c r="K25" s="2"/>
      <c r="L25" s="2"/>
      <c r="M25" s="2"/>
      <c r="N25" s="4"/>
      <c r="O25" s="2"/>
      <c r="P25" s="9">
        <f t="shared" si="8"/>
        <v>0</v>
      </c>
      <c r="Q25" s="8"/>
      <c r="R25" s="2"/>
      <c r="S25" s="2"/>
      <c r="T25" s="2"/>
      <c r="U25" s="4"/>
      <c r="V25" s="2"/>
      <c r="W25" s="9">
        <f t="shared" si="9"/>
        <v>0</v>
      </c>
      <c r="X25" s="8"/>
      <c r="Y25" s="2"/>
      <c r="Z25" s="2"/>
      <c r="AA25" s="2"/>
      <c r="AB25" s="4"/>
      <c r="AC25" s="2"/>
      <c r="AD25" s="9">
        <f t="shared" si="10"/>
        <v>0</v>
      </c>
      <c r="AE25" s="8"/>
      <c r="AF25" s="2"/>
      <c r="AG25" s="2"/>
      <c r="AH25" s="2"/>
      <c r="AI25" s="4"/>
      <c r="AJ25" s="2">
        <v>12398</v>
      </c>
      <c r="AK25" s="9">
        <f t="shared" si="11"/>
        <v>-12398</v>
      </c>
      <c r="AL25" s="8"/>
      <c r="AM25" s="2"/>
      <c r="AN25" s="2"/>
      <c r="AO25" s="2"/>
      <c r="AP25" s="4"/>
      <c r="AQ25" s="2"/>
      <c r="AR25" s="9">
        <f t="shared" si="12"/>
        <v>0</v>
      </c>
      <c r="AS25" s="8"/>
      <c r="AT25" s="2"/>
      <c r="AU25" s="2"/>
      <c r="AV25" s="2"/>
      <c r="AW25" s="4"/>
      <c r="AX25" s="2"/>
      <c r="AY25" s="9">
        <f t="shared" si="13"/>
        <v>0</v>
      </c>
      <c r="AZ25" s="8"/>
      <c r="BA25" s="2"/>
      <c r="BB25" s="2"/>
      <c r="BC25" s="2"/>
      <c r="BD25" s="4"/>
      <c r="BE25" s="2"/>
      <c r="BF25" s="9">
        <f t="shared" si="14"/>
        <v>0</v>
      </c>
      <c r="BG25" s="8"/>
      <c r="BH25" s="2"/>
      <c r="BI25" s="2"/>
      <c r="BJ25" s="2"/>
      <c r="BK25" s="4"/>
      <c r="BL25" s="2"/>
      <c r="BM25" s="9">
        <f t="shared" si="15"/>
        <v>0</v>
      </c>
      <c r="BN25" s="20">
        <f t="shared" si="0"/>
        <v>85000</v>
      </c>
      <c r="BO25" s="20">
        <f t="shared" si="1"/>
        <v>21000</v>
      </c>
      <c r="BP25" s="20">
        <f t="shared" si="2"/>
        <v>21600</v>
      </c>
      <c r="BQ25" s="20">
        <f t="shared" si="3"/>
        <v>21200</v>
      </c>
      <c r="BR25" s="20">
        <f t="shared" si="4"/>
        <v>21200</v>
      </c>
      <c r="BS25" s="20">
        <f t="shared" si="5"/>
        <v>12398</v>
      </c>
      <c r="BT25" s="42">
        <f t="shared" si="6"/>
        <v>8602</v>
      </c>
      <c r="BU25" s="8"/>
      <c r="BV25" s="2"/>
      <c r="BW25" s="2"/>
      <c r="BX25" s="2"/>
      <c r="BY25" s="4"/>
      <c r="BZ25" s="2"/>
      <c r="CA25" s="9">
        <f t="shared" si="16"/>
        <v>0</v>
      </c>
      <c r="CB25" s="32"/>
      <c r="CC25" s="2"/>
      <c r="CD25" s="2"/>
      <c r="CE25" s="2"/>
      <c r="CF25" s="4"/>
      <c r="CG25" s="60"/>
    </row>
    <row r="26" spans="1:85" ht="15" customHeight="1">
      <c r="A26" s="2">
        <v>22</v>
      </c>
      <c r="B26" s="4" t="s">
        <v>10</v>
      </c>
      <c r="C26" s="8">
        <v>100000</v>
      </c>
      <c r="D26" s="2">
        <v>25000</v>
      </c>
      <c r="E26" s="2">
        <v>25000</v>
      </c>
      <c r="F26" s="2">
        <v>25000</v>
      </c>
      <c r="G26" s="4">
        <v>25000</v>
      </c>
      <c r="H26" s="2">
        <v>75426</v>
      </c>
      <c r="I26" s="9">
        <f t="shared" si="7"/>
        <v>-50426</v>
      </c>
      <c r="J26" s="8"/>
      <c r="K26" s="2"/>
      <c r="L26" s="2"/>
      <c r="M26" s="2"/>
      <c r="N26" s="4"/>
      <c r="O26" s="2"/>
      <c r="P26" s="9">
        <f t="shared" si="8"/>
        <v>0</v>
      </c>
      <c r="Q26" s="8"/>
      <c r="R26" s="2"/>
      <c r="S26" s="2"/>
      <c r="T26" s="2"/>
      <c r="U26" s="4"/>
      <c r="V26" s="2"/>
      <c r="W26" s="9">
        <f t="shared" si="9"/>
        <v>0</v>
      </c>
      <c r="X26" s="8"/>
      <c r="Y26" s="2"/>
      <c r="Z26" s="2"/>
      <c r="AA26" s="2"/>
      <c r="AB26" s="4"/>
      <c r="AC26" s="2"/>
      <c r="AD26" s="9">
        <f t="shared" si="10"/>
        <v>0</v>
      </c>
      <c r="AE26" s="8"/>
      <c r="AF26" s="2"/>
      <c r="AG26" s="2"/>
      <c r="AH26" s="2"/>
      <c r="AI26" s="4"/>
      <c r="AJ26" s="2"/>
      <c r="AK26" s="9">
        <f t="shared" si="11"/>
        <v>0</v>
      </c>
      <c r="AL26" s="8"/>
      <c r="AM26" s="2"/>
      <c r="AN26" s="2"/>
      <c r="AO26" s="2"/>
      <c r="AP26" s="4"/>
      <c r="AQ26" s="2"/>
      <c r="AR26" s="9">
        <f t="shared" si="12"/>
        <v>0</v>
      </c>
      <c r="AS26" s="8"/>
      <c r="AT26" s="2"/>
      <c r="AU26" s="2"/>
      <c r="AV26" s="2"/>
      <c r="AW26" s="4"/>
      <c r="AX26" s="2"/>
      <c r="AY26" s="9">
        <f t="shared" si="13"/>
        <v>0</v>
      </c>
      <c r="AZ26" s="8"/>
      <c r="BA26" s="2"/>
      <c r="BB26" s="2"/>
      <c r="BC26" s="2"/>
      <c r="BD26" s="4"/>
      <c r="BE26" s="2"/>
      <c r="BF26" s="9">
        <f t="shared" si="14"/>
        <v>0</v>
      </c>
      <c r="BG26" s="8"/>
      <c r="BH26" s="2"/>
      <c r="BI26" s="2"/>
      <c r="BJ26" s="2"/>
      <c r="BK26" s="4"/>
      <c r="BL26" s="2"/>
      <c r="BM26" s="9">
        <f t="shared" si="15"/>
        <v>0</v>
      </c>
      <c r="BN26" s="20">
        <f t="shared" si="0"/>
        <v>100000</v>
      </c>
      <c r="BO26" s="20">
        <f t="shared" si="1"/>
        <v>25000</v>
      </c>
      <c r="BP26" s="20">
        <f t="shared" si="2"/>
        <v>25000</v>
      </c>
      <c r="BQ26" s="20">
        <f t="shared" si="3"/>
        <v>25000</v>
      </c>
      <c r="BR26" s="20">
        <f t="shared" si="4"/>
        <v>25000</v>
      </c>
      <c r="BS26" s="20">
        <f t="shared" si="5"/>
        <v>75426</v>
      </c>
      <c r="BT26" s="42">
        <f t="shared" si="6"/>
        <v>-50426</v>
      </c>
      <c r="BU26" s="8"/>
      <c r="BV26" s="2"/>
      <c r="BW26" s="2"/>
      <c r="BX26" s="2"/>
      <c r="BY26" s="4"/>
      <c r="BZ26" s="2"/>
      <c r="CA26" s="9">
        <f t="shared" si="16"/>
        <v>0</v>
      </c>
      <c r="CB26" s="32"/>
      <c r="CC26" s="2"/>
      <c r="CD26" s="2"/>
      <c r="CE26" s="2"/>
      <c r="CF26" s="4"/>
      <c r="CG26" s="60"/>
    </row>
    <row r="27" spans="1:85" ht="16.5" customHeight="1">
      <c r="A27" s="2"/>
      <c r="B27" s="19" t="s">
        <v>11</v>
      </c>
      <c r="C27" s="20">
        <f>SUM(D27:G27)</f>
        <v>6576400</v>
      </c>
      <c r="D27" s="20">
        <f aca="true" t="shared" si="17" ref="D27:I27">SUM(D5:D26)</f>
        <v>1642800</v>
      </c>
      <c r="E27" s="20">
        <f t="shared" si="17"/>
        <v>1645900</v>
      </c>
      <c r="F27" s="20">
        <f t="shared" si="17"/>
        <v>1645400</v>
      </c>
      <c r="G27" s="20">
        <f t="shared" si="17"/>
        <v>1642300</v>
      </c>
      <c r="H27" s="20">
        <f t="shared" si="17"/>
        <v>1305323</v>
      </c>
      <c r="I27" s="42">
        <f t="shared" si="17"/>
        <v>337477</v>
      </c>
      <c r="J27" s="20">
        <f>SUM(K27:N27)</f>
        <v>1289400</v>
      </c>
      <c r="K27" s="20">
        <f aca="true" t="shared" si="18" ref="K27:P27">SUM(K5:K26)</f>
        <v>322100</v>
      </c>
      <c r="L27" s="20">
        <f t="shared" si="18"/>
        <v>322200</v>
      </c>
      <c r="M27" s="20">
        <f t="shared" si="18"/>
        <v>322800</v>
      </c>
      <c r="N27" s="20">
        <f t="shared" si="18"/>
        <v>322300</v>
      </c>
      <c r="O27" s="20">
        <f t="shared" si="18"/>
        <v>263598</v>
      </c>
      <c r="P27" s="20">
        <f t="shared" si="18"/>
        <v>58502</v>
      </c>
      <c r="Q27" s="20">
        <f>SUM(R27:U27)</f>
        <v>1614100</v>
      </c>
      <c r="R27" s="20">
        <f aca="true" t="shared" si="19" ref="R27:W27">SUM(R5:R26)</f>
        <v>403400</v>
      </c>
      <c r="S27" s="20">
        <f t="shared" si="19"/>
        <v>403600</v>
      </c>
      <c r="T27" s="20">
        <f t="shared" si="19"/>
        <v>403600</v>
      </c>
      <c r="U27" s="20">
        <f t="shared" si="19"/>
        <v>403500</v>
      </c>
      <c r="V27" s="20">
        <f t="shared" si="19"/>
        <v>443546</v>
      </c>
      <c r="W27" s="20">
        <f t="shared" si="19"/>
        <v>-40146</v>
      </c>
      <c r="X27" s="20">
        <f>SUM(Y27:AB27)</f>
        <v>1880000</v>
      </c>
      <c r="Y27" s="20">
        <f aca="true" t="shared" si="20" ref="Y27:AD27">SUM(Y5:Y26)</f>
        <v>469900</v>
      </c>
      <c r="Z27" s="20">
        <f t="shared" si="20"/>
        <v>470000</v>
      </c>
      <c r="AA27" s="20">
        <f t="shared" si="20"/>
        <v>470100</v>
      </c>
      <c r="AB27" s="20">
        <f t="shared" si="20"/>
        <v>470000</v>
      </c>
      <c r="AC27" s="20">
        <f t="shared" si="20"/>
        <v>579943</v>
      </c>
      <c r="AD27" s="20">
        <f t="shared" si="20"/>
        <v>-110043</v>
      </c>
      <c r="AE27" s="20">
        <f>SUM(AF27:AI27)</f>
        <v>3738400</v>
      </c>
      <c r="AF27" s="20">
        <f aca="true" t="shared" si="21" ref="AF27:AK27">SUM(AF5:AF26)</f>
        <v>934600</v>
      </c>
      <c r="AG27" s="20">
        <f t="shared" si="21"/>
        <v>934600</v>
      </c>
      <c r="AH27" s="20">
        <f t="shared" si="21"/>
        <v>934600</v>
      </c>
      <c r="AI27" s="20">
        <f t="shared" si="21"/>
        <v>934600</v>
      </c>
      <c r="AJ27" s="20">
        <f t="shared" si="21"/>
        <v>1081830</v>
      </c>
      <c r="AK27" s="20">
        <f t="shared" si="21"/>
        <v>-147230</v>
      </c>
      <c r="AL27" s="20">
        <f>SUM(AM27:AP27)</f>
        <v>2366500</v>
      </c>
      <c r="AM27" s="20">
        <f aca="true" t="shared" si="22" ref="AM27:AR27">SUM(AM5:AM26)</f>
        <v>591600</v>
      </c>
      <c r="AN27" s="20">
        <f t="shared" si="22"/>
        <v>591700</v>
      </c>
      <c r="AO27" s="20">
        <f t="shared" si="22"/>
        <v>591600</v>
      </c>
      <c r="AP27" s="20">
        <f t="shared" si="22"/>
        <v>591600</v>
      </c>
      <c r="AQ27" s="20">
        <f t="shared" si="22"/>
        <v>520669</v>
      </c>
      <c r="AR27" s="20">
        <f t="shared" si="22"/>
        <v>70931</v>
      </c>
      <c r="AS27" s="20">
        <f>SUM(AT27:AW27)</f>
        <v>283000</v>
      </c>
      <c r="AT27" s="20">
        <f aca="true" t="shared" si="23" ref="AT27:AY27">SUM(AT5:AT26)</f>
        <v>70700</v>
      </c>
      <c r="AU27" s="20">
        <f t="shared" si="23"/>
        <v>70800</v>
      </c>
      <c r="AV27" s="20">
        <f t="shared" si="23"/>
        <v>70700</v>
      </c>
      <c r="AW27" s="20">
        <f t="shared" si="23"/>
        <v>70800</v>
      </c>
      <c r="AX27" s="20">
        <f t="shared" si="23"/>
        <v>80380</v>
      </c>
      <c r="AY27" s="20">
        <f t="shared" si="23"/>
        <v>-9680</v>
      </c>
      <c r="AZ27" s="20">
        <f>SUM(BA27:BD27)</f>
        <v>420000</v>
      </c>
      <c r="BA27" s="20">
        <f aca="true" t="shared" si="24" ref="BA27:BF27">SUM(BA5:BA26)</f>
        <v>105000</v>
      </c>
      <c r="BB27" s="20">
        <f t="shared" si="24"/>
        <v>105000</v>
      </c>
      <c r="BC27" s="20">
        <f t="shared" si="24"/>
        <v>105000</v>
      </c>
      <c r="BD27" s="20">
        <f t="shared" si="24"/>
        <v>105000</v>
      </c>
      <c r="BE27" s="20">
        <f t="shared" si="24"/>
        <v>0</v>
      </c>
      <c r="BF27" s="20">
        <f t="shared" si="24"/>
        <v>105000</v>
      </c>
      <c r="BG27" s="20">
        <f>SUM(BH27:BK27)</f>
        <v>65600</v>
      </c>
      <c r="BH27" s="20">
        <f aca="true" t="shared" si="25" ref="BH27:BM27">SUM(BH5:BH26)</f>
        <v>16400</v>
      </c>
      <c r="BI27" s="20">
        <f t="shared" si="25"/>
        <v>16400</v>
      </c>
      <c r="BJ27" s="20">
        <f t="shared" si="25"/>
        <v>16400</v>
      </c>
      <c r="BK27" s="20">
        <f t="shared" si="25"/>
        <v>16400</v>
      </c>
      <c r="BL27" s="20">
        <f t="shared" si="25"/>
        <v>0</v>
      </c>
      <c r="BM27" s="20">
        <f t="shared" si="25"/>
        <v>16400</v>
      </c>
      <c r="BN27" s="20">
        <f t="shared" si="0"/>
        <v>18233400</v>
      </c>
      <c r="BO27" s="20">
        <f t="shared" si="1"/>
        <v>4556500</v>
      </c>
      <c r="BP27" s="20">
        <f t="shared" si="2"/>
        <v>4560200</v>
      </c>
      <c r="BQ27" s="20">
        <f t="shared" si="3"/>
        <v>4560200</v>
      </c>
      <c r="BR27" s="20">
        <f t="shared" si="4"/>
        <v>4556500</v>
      </c>
      <c r="BS27" s="20">
        <f t="shared" si="5"/>
        <v>4275289</v>
      </c>
      <c r="BT27" s="42">
        <f t="shared" si="6"/>
        <v>281211</v>
      </c>
      <c r="BU27" s="33">
        <f aca="true" t="shared" si="26" ref="BU27:CG27">SUM(BU5:BU26)</f>
        <v>490982.94</v>
      </c>
      <c r="BV27" s="33">
        <f t="shared" si="26"/>
        <v>163694.69999999998</v>
      </c>
      <c r="BW27" s="33">
        <f t="shared" si="26"/>
        <v>245466.16999999998</v>
      </c>
      <c r="BX27" s="33">
        <f t="shared" si="26"/>
        <v>81822.07</v>
      </c>
      <c r="BY27" s="33">
        <f t="shared" si="26"/>
        <v>0</v>
      </c>
      <c r="BZ27" s="33">
        <f t="shared" si="26"/>
        <v>86882</v>
      </c>
      <c r="CA27" s="33">
        <f t="shared" si="26"/>
        <v>76812.7</v>
      </c>
      <c r="CB27" s="55">
        <f t="shared" si="26"/>
        <v>417420.33999999997</v>
      </c>
      <c r="CC27" s="33">
        <f t="shared" si="26"/>
        <v>69570.06</v>
      </c>
      <c r="CD27" s="33">
        <f t="shared" si="26"/>
        <v>208711.36</v>
      </c>
      <c r="CE27" s="33">
        <f t="shared" si="26"/>
        <v>139138.91999999998</v>
      </c>
      <c r="CF27" s="33">
        <f t="shared" si="26"/>
        <v>0</v>
      </c>
      <c r="CG27" s="62">
        <f t="shared" si="26"/>
        <v>234435</v>
      </c>
    </row>
    <row r="28" spans="1:85" ht="16.5" customHeight="1">
      <c r="A28" s="2"/>
      <c r="B28" s="5" t="s">
        <v>24</v>
      </c>
      <c r="C28" s="20">
        <f>SUM(D28:G28)</f>
        <v>328820</v>
      </c>
      <c r="D28" s="8">
        <f>ROUND(D27*5/100,0)</f>
        <v>82140</v>
      </c>
      <c r="E28" s="8">
        <f>ROUND(E27*5/100,0)</f>
        <v>82295</v>
      </c>
      <c r="F28" s="8">
        <f>ROUND(F27*5/100,0)</f>
        <v>82270</v>
      </c>
      <c r="G28" s="16">
        <f>ROUND(G27*5/100,0)</f>
        <v>82115</v>
      </c>
      <c r="H28" s="2"/>
      <c r="I28" s="9"/>
      <c r="J28" s="20">
        <f>SUM(K28:N28)</f>
        <v>103152</v>
      </c>
      <c r="K28" s="8">
        <f>ROUND(K27*8/100,0)</f>
        <v>25768</v>
      </c>
      <c r="L28" s="8">
        <f>ROUND(L27*8/100,0)</f>
        <v>25776</v>
      </c>
      <c r="M28" s="8">
        <f>ROUND(M27*8/100,0)</f>
        <v>25824</v>
      </c>
      <c r="N28" s="16">
        <f>ROUND(N27*8/100,0)</f>
        <v>25784</v>
      </c>
      <c r="O28" s="2"/>
      <c r="P28" s="9"/>
      <c r="Q28" s="20">
        <f>SUM(R28:U28)</f>
        <v>56494</v>
      </c>
      <c r="R28" s="8">
        <f>ROUND(R27*3.5/100,0)</f>
        <v>14119</v>
      </c>
      <c r="S28" s="8">
        <f>ROUND(S27*3.5/100,0)</f>
        <v>14126</v>
      </c>
      <c r="T28" s="8">
        <f>ROUND(T27*3.5/100,0)</f>
        <v>14126</v>
      </c>
      <c r="U28" s="16">
        <f>ROUND(U27*3.5/100,0)</f>
        <v>14123</v>
      </c>
      <c r="V28" s="2"/>
      <c r="W28" s="9"/>
      <c r="X28" s="20">
        <f>SUM(Y28:AB28)</f>
        <v>94000</v>
      </c>
      <c r="Y28" s="8">
        <f>ROUND(Y27*5/100,0)</f>
        <v>23495</v>
      </c>
      <c r="Z28" s="8">
        <f>ROUND(Z27*5/100,0)</f>
        <v>23500</v>
      </c>
      <c r="AA28" s="8">
        <f>ROUND(AA27*5/100,0)</f>
        <v>23505</v>
      </c>
      <c r="AB28" s="16">
        <f>ROUND(AB27*5/100,0)</f>
        <v>23500</v>
      </c>
      <c r="AC28" s="2"/>
      <c r="AD28" s="9"/>
      <c r="AE28" s="20"/>
      <c r="AF28" s="2"/>
      <c r="AG28" s="2"/>
      <c r="AH28" s="2"/>
      <c r="AI28" s="4"/>
      <c r="AJ28" s="2"/>
      <c r="AK28" s="9"/>
      <c r="AL28" s="20">
        <f>SUM(AM28:AP28)</f>
        <v>141990</v>
      </c>
      <c r="AM28" s="8">
        <f>ROUND(AM27*6/100,0)</f>
        <v>35496</v>
      </c>
      <c r="AN28" s="8">
        <f>ROUND(AN27*6/100,0)</f>
        <v>35502</v>
      </c>
      <c r="AO28" s="8">
        <f>ROUND(AO27*6/100,0)</f>
        <v>35496</v>
      </c>
      <c r="AP28" s="16">
        <f>ROUND(AP27*6/100,0)</f>
        <v>35496</v>
      </c>
      <c r="AQ28" s="2"/>
      <c r="AR28" s="9"/>
      <c r="AS28" s="20">
        <f>SUM(AT28:AW28)</f>
        <v>28300</v>
      </c>
      <c r="AT28" s="8">
        <f>ROUND(AT27*10/100,0)</f>
        <v>7070</v>
      </c>
      <c r="AU28" s="8">
        <f>ROUND(AU27*10/100,0)</f>
        <v>7080</v>
      </c>
      <c r="AV28" s="8">
        <f>ROUND(AV27*10/100,0)</f>
        <v>7070</v>
      </c>
      <c r="AW28" s="16">
        <f>ROUND(AW27*10/100,0)</f>
        <v>7080</v>
      </c>
      <c r="AX28" s="2"/>
      <c r="AY28" s="9"/>
      <c r="AZ28" s="20">
        <f>SUM(BA28:BD28)</f>
        <v>42000</v>
      </c>
      <c r="BA28" s="8">
        <f>ROUND(BA27*10/100,0)</f>
        <v>10500</v>
      </c>
      <c r="BB28" s="8">
        <f>ROUND(BB27*10/100,0)</f>
        <v>10500</v>
      </c>
      <c r="BC28" s="8">
        <f>ROUND(BC27*10/100,0)</f>
        <v>10500</v>
      </c>
      <c r="BD28" s="16">
        <f>ROUND(BD27*10/100,0)</f>
        <v>10500</v>
      </c>
      <c r="BE28" s="2"/>
      <c r="BF28" s="9"/>
      <c r="BG28" s="20">
        <f>SUM(BH28:BK28)</f>
        <v>6560</v>
      </c>
      <c r="BH28" s="8">
        <f>ROUND(BH27*10/100,0)</f>
        <v>1640</v>
      </c>
      <c r="BI28" s="8">
        <f>ROUND(BI27*10/100,0)</f>
        <v>1640</v>
      </c>
      <c r="BJ28" s="8">
        <f>ROUND(BJ27*10/100,0)</f>
        <v>1640</v>
      </c>
      <c r="BK28" s="16">
        <f>ROUND(BK27*10/100,0)</f>
        <v>1640</v>
      </c>
      <c r="BL28" s="2"/>
      <c r="BM28" s="9"/>
      <c r="BN28" s="20">
        <f t="shared" si="0"/>
        <v>801316</v>
      </c>
      <c r="BO28" s="20">
        <f t="shared" si="1"/>
        <v>200228</v>
      </c>
      <c r="BP28" s="20">
        <f t="shared" si="2"/>
        <v>200419</v>
      </c>
      <c r="BQ28" s="20">
        <f t="shared" si="3"/>
        <v>200431</v>
      </c>
      <c r="BR28" s="20">
        <f t="shared" si="4"/>
        <v>200238</v>
      </c>
      <c r="BS28" s="20">
        <f t="shared" si="5"/>
        <v>0</v>
      </c>
      <c r="BT28" s="42">
        <f t="shared" si="6"/>
        <v>0</v>
      </c>
      <c r="BU28" s="34">
        <v>17475</v>
      </c>
      <c r="BV28" s="2">
        <v>5787</v>
      </c>
      <c r="BW28" s="2">
        <v>8766</v>
      </c>
      <c r="BX28" s="2">
        <v>2922</v>
      </c>
      <c r="BY28" s="4"/>
      <c r="BZ28" s="2"/>
      <c r="CA28" s="9"/>
      <c r="CB28" s="56">
        <v>6300</v>
      </c>
      <c r="CC28" s="8">
        <v>1050</v>
      </c>
      <c r="CD28" s="8">
        <v>3150</v>
      </c>
      <c r="CE28" s="8">
        <v>2100</v>
      </c>
      <c r="CF28" s="16"/>
      <c r="CG28" s="60"/>
    </row>
    <row r="29" spans="1:85" ht="16.5" customHeight="1">
      <c r="A29" s="2"/>
      <c r="B29" s="29" t="s">
        <v>43</v>
      </c>
      <c r="C29" s="20">
        <f>SUM(D29:G29)</f>
        <v>6905220</v>
      </c>
      <c r="D29" s="20">
        <f>SUM(D27:D28)</f>
        <v>1724940</v>
      </c>
      <c r="E29" s="20">
        <f>SUM(E27:E28)</f>
        <v>1728195</v>
      </c>
      <c r="F29" s="20">
        <f>SUM(F27:F28)</f>
        <v>1727670</v>
      </c>
      <c r="G29" s="18">
        <f>SUM(G27:G28)</f>
        <v>1724415</v>
      </c>
      <c r="H29" s="13"/>
      <c r="I29" s="21"/>
      <c r="J29" s="20">
        <f>SUM(K29:N29)</f>
        <v>1392552</v>
      </c>
      <c r="K29" s="20">
        <f>SUM(K27:K28)</f>
        <v>347868</v>
      </c>
      <c r="L29" s="20">
        <f>SUM(L27:L28)</f>
        <v>347976</v>
      </c>
      <c r="M29" s="20">
        <f>SUM(M27:M28)</f>
        <v>348624</v>
      </c>
      <c r="N29" s="18">
        <f>SUM(N27:N28)</f>
        <v>348084</v>
      </c>
      <c r="O29" s="13"/>
      <c r="P29" s="21"/>
      <c r="Q29" s="20">
        <f>SUM(R29:U29)</f>
        <v>1670594</v>
      </c>
      <c r="R29" s="20">
        <f>SUM(R27:R28)</f>
        <v>417519</v>
      </c>
      <c r="S29" s="20">
        <f>SUM(S27:S28)</f>
        <v>417726</v>
      </c>
      <c r="T29" s="20">
        <f>SUM(T27:T28)</f>
        <v>417726</v>
      </c>
      <c r="U29" s="18">
        <f>SUM(U27:U28)</f>
        <v>417623</v>
      </c>
      <c r="V29" s="13"/>
      <c r="W29" s="21"/>
      <c r="X29" s="20">
        <f>SUM(Y29:AB29)</f>
        <v>1974000</v>
      </c>
      <c r="Y29" s="20">
        <f>SUM(Y27:Y28)</f>
        <v>493395</v>
      </c>
      <c r="Z29" s="20">
        <f>SUM(Z27:Z28)</f>
        <v>493500</v>
      </c>
      <c r="AA29" s="20">
        <f>SUM(AA27:AA28)</f>
        <v>493605</v>
      </c>
      <c r="AB29" s="18">
        <f>SUM(AB27:AB28)</f>
        <v>493500</v>
      </c>
      <c r="AC29" s="13"/>
      <c r="AD29" s="21"/>
      <c r="AE29" s="20">
        <f>SUM(AF29:AI29)</f>
        <v>3738400</v>
      </c>
      <c r="AF29" s="20">
        <f>SUM(AF27:AF28)</f>
        <v>934600</v>
      </c>
      <c r="AG29" s="20">
        <f>SUM(AG27:AG28)</f>
        <v>934600</v>
      </c>
      <c r="AH29" s="20">
        <f>SUM(AH27:AH28)</f>
        <v>934600</v>
      </c>
      <c r="AI29" s="18">
        <f>SUM(AI27:AI28)</f>
        <v>934600</v>
      </c>
      <c r="AJ29" s="13"/>
      <c r="AK29" s="21"/>
      <c r="AL29" s="20">
        <f>SUM(AM29:AP29)</f>
        <v>2508490</v>
      </c>
      <c r="AM29" s="20">
        <f>SUM(AM27:AM28)</f>
        <v>627096</v>
      </c>
      <c r="AN29" s="20">
        <f>SUM(AN27:AN28)</f>
        <v>627202</v>
      </c>
      <c r="AO29" s="20">
        <f>SUM(AO27:AO28)</f>
        <v>627096</v>
      </c>
      <c r="AP29" s="18">
        <f>SUM(AP27:AP28)</f>
        <v>627096</v>
      </c>
      <c r="AQ29" s="13"/>
      <c r="AR29" s="21"/>
      <c r="AS29" s="20">
        <f>SUM(AT29:AW29)</f>
        <v>311300</v>
      </c>
      <c r="AT29" s="20">
        <f>SUM(AT27:AT28)</f>
        <v>77770</v>
      </c>
      <c r="AU29" s="20">
        <f>SUM(AU27:AU28)</f>
        <v>77880</v>
      </c>
      <c r="AV29" s="20">
        <f>SUM(AV27:AV28)</f>
        <v>77770</v>
      </c>
      <c r="AW29" s="18">
        <f>SUM(AW27:AW28)</f>
        <v>77880</v>
      </c>
      <c r="AX29" s="13"/>
      <c r="AY29" s="21"/>
      <c r="AZ29" s="20">
        <f>SUM(BA29:BD29)</f>
        <v>462000</v>
      </c>
      <c r="BA29" s="20">
        <f>SUM(BA27:BA28)</f>
        <v>115500</v>
      </c>
      <c r="BB29" s="20">
        <f>SUM(BB27:BB28)</f>
        <v>115500</v>
      </c>
      <c r="BC29" s="20">
        <f>SUM(BC27:BC28)</f>
        <v>115500</v>
      </c>
      <c r="BD29" s="18">
        <f>SUM(BD27:BD28)</f>
        <v>115500</v>
      </c>
      <c r="BE29" s="13"/>
      <c r="BF29" s="21"/>
      <c r="BG29" s="20">
        <f>SUM(BH29:BK29)</f>
        <v>72160</v>
      </c>
      <c r="BH29" s="20">
        <f>SUM(BH27:BH28)</f>
        <v>18040</v>
      </c>
      <c r="BI29" s="20">
        <f>SUM(BI27:BI28)</f>
        <v>18040</v>
      </c>
      <c r="BJ29" s="20">
        <f>SUM(BJ27:BJ28)</f>
        <v>18040</v>
      </c>
      <c r="BK29" s="18">
        <f>SUM(BK27:BK28)</f>
        <v>18040</v>
      </c>
      <c r="BL29" s="13"/>
      <c r="BM29" s="21"/>
      <c r="BN29" s="20">
        <f t="shared" si="0"/>
        <v>19034716</v>
      </c>
      <c r="BO29" s="20">
        <f t="shared" si="1"/>
        <v>4756728</v>
      </c>
      <c r="BP29" s="20">
        <f t="shared" si="2"/>
        <v>4760619</v>
      </c>
      <c r="BQ29" s="20">
        <f t="shared" si="3"/>
        <v>4760631</v>
      </c>
      <c r="BR29" s="20">
        <f t="shared" si="4"/>
        <v>4756738</v>
      </c>
      <c r="BS29" s="20">
        <f t="shared" si="5"/>
        <v>0</v>
      </c>
      <c r="BT29" s="42">
        <f t="shared" si="6"/>
        <v>0</v>
      </c>
      <c r="BU29" s="33">
        <f>SUM(BU27:BU28)</f>
        <v>508457.94</v>
      </c>
      <c r="BV29" s="33">
        <f aca="true" t="shared" si="27" ref="BV29:CF29">SUM(BV27:BV28)</f>
        <v>169481.69999999998</v>
      </c>
      <c r="BW29" s="33">
        <f t="shared" si="27"/>
        <v>254232.16999999998</v>
      </c>
      <c r="BX29" s="33">
        <f t="shared" si="27"/>
        <v>84744.07</v>
      </c>
      <c r="BY29" s="53">
        <f t="shared" si="27"/>
        <v>0</v>
      </c>
      <c r="BZ29" s="38"/>
      <c r="CA29" s="59"/>
      <c r="CB29" s="55">
        <f t="shared" si="27"/>
        <v>423720.33999999997</v>
      </c>
      <c r="CC29" s="33">
        <f t="shared" si="27"/>
        <v>70620.06</v>
      </c>
      <c r="CD29" s="33">
        <f t="shared" si="27"/>
        <v>211861.36</v>
      </c>
      <c r="CE29" s="33">
        <f t="shared" si="27"/>
        <v>141238.91999999998</v>
      </c>
      <c r="CF29" s="53">
        <f t="shared" si="27"/>
        <v>0</v>
      </c>
      <c r="CG29" s="60"/>
    </row>
    <row r="30" spans="1:85" ht="14.25" customHeight="1">
      <c r="A30" s="2"/>
      <c r="B30" s="4" t="s">
        <v>14</v>
      </c>
      <c r="C30" s="20">
        <f>SUM(D30:G30)</f>
        <v>1242940</v>
      </c>
      <c r="D30" s="8">
        <f>ROUND(D29*18/100,0)</f>
        <v>310489</v>
      </c>
      <c r="E30" s="8">
        <f>ROUND(E29*18/100,0)</f>
        <v>311075</v>
      </c>
      <c r="F30" s="8">
        <f>ROUND(F29*18/100,0)</f>
        <v>310981</v>
      </c>
      <c r="G30" s="16">
        <f>ROUND(G29*18/100,0)</f>
        <v>310395</v>
      </c>
      <c r="H30" s="2"/>
      <c r="I30" s="9"/>
      <c r="J30" s="20">
        <f>SUM(K30:N30)</f>
        <v>250659</v>
      </c>
      <c r="K30" s="8">
        <f>ROUND(K29*18/100,0)</f>
        <v>62616</v>
      </c>
      <c r="L30" s="8">
        <f>ROUND(L29*18/100,0)</f>
        <v>62636</v>
      </c>
      <c r="M30" s="8">
        <f>ROUND(M29*18/100,0)</f>
        <v>62752</v>
      </c>
      <c r="N30" s="16">
        <f>ROUND(N29*18/100,0)</f>
        <v>62655</v>
      </c>
      <c r="O30" s="2"/>
      <c r="P30" s="9"/>
      <c r="Q30" s="20">
        <f>SUM(R30:U30)</f>
        <v>300707</v>
      </c>
      <c r="R30" s="8">
        <f>ROUND(R29*18/100,0)</f>
        <v>75153</v>
      </c>
      <c r="S30" s="8">
        <f>ROUND(S29*18/100,0)</f>
        <v>75191</v>
      </c>
      <c r="T30" s="8">
        <f>ROUND(T29*18/100,0)</f>
        <v>75191</v>
      </c>
      <c r="U30" s="16">
        <f>ROUND(U29*18/100,0)</f>
        <v>75172</v>
      </c>
      <c r="V30" s="2"/>
      <c r="W30" s="9"/>
      <c r="X30" s="20">
        <f>SUM(Y30:AB30)</f>
        <v>355320</v>
      </c>
      <c r="Y30" s="8">
        <f>ROUND(Y29*18/100,0)</f>
        <v>88811</v>
      </c>
      <c r="Z30" s="8">
        <f>ROUND(Z29*18/100,0)</f>
        <v>88830</v>
      </c>
      <c r="AA30" s="8">
        <f>ROUND(AA29*18/100,0)</f>
        <v>88849</v>
      </c>
      <c r="AB30" s="16">
        <f>ROUND(AB29*18/100,0)</f>
        <v>88830</v>
      </c>
      <c r="AC30" s="2"/>
      <c r="AD30" s="9"/>
      <c r="AE30" s="20">
        <f>SUM(AF30:AI30)</f>
        <v>672912</v>
      </c>
      <c r="AF30" s="8">
        <f>ROUND(AF29*18/100,0)</f>
        <v>168228</v>
      </c>
      <c r="AG30" s="8">
        <f>ROUND(AG29*18/100,0)</f>
        <v>168228</v>
      </c>
      <c r="AH30" s="8">
        <f>ROUND(AH29*18/100,0)</f>
        <v>168228</v>
      </c>
      <c r="AI30" s="16">
        <f>ROUND(AI29*18/100,0)</f>
        <v>168228</v>
      </c>
      <c r="AJ30" s="2"/>
      <c r="AK30" s="9"/>
      <c r="AL30" s="20">
        <f>SUM(AM30:AP30)</f>
        <v>451528</v>
      </c>
      <c r="AM30" s="8">
        <f>ROUND(AM29*18/100,0)</f>
        <v>112877</v>
      </c>
      <c r="AN30" s="8">
        <v>112897</v>
      </c>
      <c r="AO30" s="8">
        <f>ROUND(AO29*18/100,0)</f>
        <v>112877</v>
      </c>
      <c r="AP30" s="16">
        <f>ROUND(AP29*18/100,0)</f>
        <v>112877</v>
      </c>
      <c r="AQ30" s="2"/>
      <c r="AR30" s="9"/>
      <c r="AS30" s="20">
        <f>SUM(AT30:AW30)</f>
        <v>56034</v>
      </c>
      <c r="AT30" s="8">
        <f>ROUND(AT29*18/100,0)</f>
        <v>13999</v>
      </c>
      <c r="AU30" s="8">
        <f>ROUND(AU29*18/100,0)</f>
        <v>14018</v>
      </c>
      <c r="AV30" s="8">
        <f>ROUND(AV29*18/100,0)</f>
        <v>13999</v>
      </c>
      <c r="AW30" s="16">
        <f>ROUND(AW29*18/100,0)</f>
        <v>14018</v>
      </c>
      <c r="AX30" s="2"/>
      <c r="AY30" s="9"/>
      <c r="AZ30" s="20">
        <f>SUM(BA30:BD30)</f>
        <v>83160</v>
      </c>
      <c r="BA30" s="8">
        <f>ROUND(BA29*18/100,0)</f>
        <v>20790</v>
      </c>
      <c r="BB30" s="8">
        <f>ROUND(BB29*18/100,0)</f>
        <v>20790</v>
      </c>
      <c r="BC30" s="8">
        <f>ROUND(BC29*18/100,0)</f>
        <v>20790</v>
      </c>
      <c r="BD30" s="16">
        <f>ROUND(BD29*18/100,0)</f>
        <v>20790</v>
      </c>
      <c r="BE30" s="2"/>
      <c r="BF30" s="9"/>
      <c r="BG30" s="20">
        <f>SUM(BH30:BK30)</f>
        <v>12989</v>
      </c>
      <c r="BH30" s="8">
        <f>ROUND(BH29*18/100,0)</f>
        <v>3247</v>
      </c>
      <c r="BI30" s="8">
        <f>ROUND(BI29*18/100,0)</f>
        <v>3247</v>
      </c>
      <c r="BJ30" s="8">
        <v>3248</v>
      </c>
      <c r="BK30" s="16">
        <f>ROUND(BK29*18/100,0)</f>
        <v>3247</v>
      </c>
      <c r="BL30" s="2"/>
      <c r="BM30" s="9"/>
      <c r="BN30" s="20">
        <f t="shared" si="0"/>
        <v>3426249</v>
      </c>
      <c r="BO30" s="20">
        <f t="shared" si="1"/>
        <v>856210</v>
      </c>
      <c r="BP30" s="20">
        <f t="shared" si="2"/>
        <v>856912</v>
      </c>
      <c r="BQ30" s="20">
        <f t="shared" si="3"/>
        <v>856915</v>
      </c>
      <c r="BR30" s="20">
        <f t="shared" si="4"/>
        <v>856212</v>
      </c>
      <c r="BS30" s="20">
        <f t="shared" si="5"/>
        <v>0</v>
      </c>
      <c r="BT30" s="42">
        <f t="shared" si="6"/>
        <v>0</v>
      </c>
      <c r="BU30" s="35">
        <f>ROUND(BU29*18/100,2)</f>
        <v>91522.43</v>
      </c>
      <c r="BV30" s="35">
        <f aca="true" t="shared" si="28" ref="BV30:CF30">ROUND(BV29*18/100,2)</f>
        <v>30506.71</v>
      </c>
      <c r="BW30" s="35">
        <f t="shared" si="28"/>
        <v>45761.79</v>
      </c>
      <c r="BX30" s="35">
        <f t="shared" si="28"/>
        <v>15253.93</v>
      </c>
      <c r="BY30" s="54">
        <f t="shared" si="28"/>
        <v>0</v>
      </c>
      <c r="BZ30" s="3"/>
      <c r="CA30" s="31"/>
      <c r="CB30" s="57">
        <f t="shared" si="28"/>
        <v>76269.66</v>
      </c>
      <c r="CC30" s="35">
        <f t="shared" si="28"/>
        <v>12711.61</v>
      </c>
      <c r="CD30" s="35">
        <f t="shared" si="28"/>
        <v>38135.04</v>
      </c>
      <c r="CE30" s="35">
        <f t="shared" si="28"/>
        <v>25423.01</v>
      </c>
      <c r="CF30" s="54">
        <f t="shared" si="28"/>
        <v>0</v>
      </c>
      <c r="CG30" s="60"/>
    </row>
    <row r="31" spans="1:85" ht="15.75" customHeight="1">
      <c r="A31" s="2"/>
      <c r="B31" s="19" t="s">
        <v>17</v>
      </c>
      <c r="C31" s="20">
        <f>SUM(D31:G31)</f>
        <v>8148160</v>
      </c>
      <c r="D31" s="20">
        <f>D29+D30</f>
        <v>2035429</v>
      </c>
      <c r="E31" s="20">
        <f>E29+E30</f>
        <v>2039270</v>
      </c>
      <c r="F31" s="20">
        <f>F29+F30</f>
        <v>2038651</v>
      </c>
      <c r="G31" s="18">
        <f>G29+G30</f>
        <v>2034810</v>
      </c>
      <c r="H31" s="13"/>
      <c r="I31" s="21"/>
      <c r="J31" s="20">
        <f>SUM(K31:N31)</f>
        <v>1643211</v>
      </c>
      <c r="K31" s="20">
        <f>K29+K30</f>
        <v>410484</v>
      </c>
      <c r="L31" s="20">
        <f>L29+L30</f>
        <v>410612</v>
      </c>
      <c r="M31" s="20">
        <f>M29+M30</f>
        <v>411376</v>
      </c>
      <c r="N31" s="18">
        <f>N29+N30</f>
        <v>410739</v>
      </c>
      <c r="O31" s="13"/>
      <c r="P31" s="21"/>
      <c r="Q31" s="20">
        <f>SUM(R31:U31)</f>
        <v>1971301</v>
      </c>
      <c r="R31" s="20">
        <f>R29+R30</f>
        <v>492672</v>
      </c>
      <c r="S31" s="20">
        <f>S29+S30</f>
        <v>492917</v>
      </c>
      <c r="T31" s="20">
        <f>T29+T30</f>
        <v>492917</v>
      </c>
      <c r="U31" s="18">
        <f>U29+U30</f>
        <v>492795</v>
      </c>
      <c r="V31" s="13"/>
      <c r="W31" s="21"/>
      <c r="X31" s="20">
        <f>SUM(Y31:AB31)</f>
        <v>2329320</v>
      </c>
      <c r="Y31" s="20">
        <f>Y29+Y30</f>
        <v>582206</v>
      </c>
      <c r="Z31" s="20">
        <f>Z29+Z30</f>
        <v>582330</v>
      </c>
      <c r="AA31" s="20">
        <f>AA29+AA30</f>
        <v>582454</v>
      </c>
      <c r="AB31" s="18">
        <f>AB29+AB30</f>
        <v>582330</v>
      </c>
      <c r="AC31" s="13"/>
      <c r="AD31" s="21"/>
      <c r="AE31" s="20">
        <f>SUM(AF31:AI31)</f>
        <v>4411312</v>
      </c>
      <c r="AF31" s="20">
        <f>AF29+AF30</f>
        <v>1102828</v>
      </c>
      <c r="AG31" s="20">
        <f>AG29+AG30</f>
        <v>1102828</v>
      </c>
      <c r="AH31" s="20">
        <f>AH29+AH30</f>
        <v>1102828</v>
      </c>
      <c r="AI31" s="18">
        <f>AI29+AI30</f>
        <v>1102828</v>
      </c>
      <c r="AJ31" s="13"/>
      <c r="AK31" s="21"/>
      <c r="AL31" s="20">
        <f>SUM(AM31:AP31)</f>
        <v>2960018</v>
      </c>
      <c r="AM31" s="20">
        <f>AM29+AM30</f>
        <v>739973</v>
      </c>
      <c r="AN31" s="20">
        <f>AN29+AN30</f>
        <v>740099</v>
      </c>
      <c r="AO31" s="20">
        <f>AO29+AO30</f>
        <v>739973</v>
      </c>
      <c r="AP31" s="18">
        <f>AP29+AP30</f>
        <v>739973</v>
      </c>
      <c r="AQ31" s="13"/>
      <c r="AR31" s="21"/>
      <c r="AS31" s="20">
        <f>SUM(AT31:AW31)</f>
        <v>367334</v>
      </c>
      <c r="AT31" s="20">
        <f>AT29+AT30</f>
        <v>91769</v>
      </c>
      <c r="AU31" s="20">
        <f>AU29+AU30</f>
        <v>91898</v>
      </c>
      <c r="AV31" s="20">
        <f>AV29+AV30</f>
        <v>91769</v>
      </c>
      <c r="AW31" s="18">
        <f>AW29+AW30</f>
        <v>91898</v>
      </c>
      <c r="AX31" s="13"/>
      <c r="AY31" s="21"/>
      <c r="AZ31" s="20">
        <f>SUM(BA31:BD31)</f>
        <v>545160</v>
      </c>
      <c r="BA31" s="20">
        <f>BA29+BA30</f>
        <v>136290</v>
      </c>
      <c r="BB31" s="20">
        <f>BB29+BB30</f>
        <v>136290</v>
      </c>
      <c r="BC31" s="20">
        <f>BC29+BC30</f>
        <v>136290</v>
      </c>
      <c r="BD31" s="18">
        <f>BD29+BD30</f>
        <v>136290</v>
      </c>
      <c r="BE31" s="13"/>
      <c r="BF31" s="21"/>
      <c r="BG31" s="20">
        <f>SUM(BH31:BK31)</f>
        <v>85149</v>
      </c>
      <c r="BH31" s="20">
        <f>BH29+BH30</f>
        <v>21287</v>
      </c>
      <c r="BI31" s="20">
        <f>BI29+BI30</f>
        <v>21287</v>
      </c>
      <c r="BJ31" s="20">
        <f>BJ29+BJ30</f>
        <v>21288</v>
      </c>
      <c r="BK31" s="18">
        <f>BK29+BK30</f>
        <v>21287</v>
      </c>
      <c r="BL31" s="13"/>
      <c r="BM31" s="21"/>
      <c r="BN31" s="20">
        <f t="shared" si="0"/>
        <v>22460965</v>
      </c>
      <c r="BO31" s="20">
        <f t="shared" si="1"/>
        <v>5612938</v>
      </c>
      <c r="BP31" s="20">
        <f t="shared" si="2"/>
        <v>5617531</v>
      </c>
      <c r="BQ31" s="20">
        <f t="shared" si="3"/>
        <v>5617546</v>
      </c>
      <c r="BR31" s="20">
        <f t="shared" si="4"/>
        <v>5612950</v>
      </c>
      <c r="BS31" s="20">
        <f t="shared" si="5"/>
        <v>0</v>
      </c>
      <c r="BT31" s="42">
        <f t="shared" si="6"/>
        <v>0</v>
      </c>
      <c r="BU31" s="33">
        <f>SUM(BU29:BU30)</f>
        <v>599980.37</v>
      </c>
      <c r="BV31" s="33">
        <f aca="true" t="shared" si="29" ref="BV31:CF31">SUM(BV29:BV30)</f>
        <v>199988.40999999997</v>
      </c>
      <c r="BW31" s="33">
        <f t="shared" si="29"/>
        <v>299993.95999999996</v>
      </c>
      <c r="BX31" s="33">
        <f t="shared" si="29"/>
        <v>99998</v>
      </c>
      <c r="BY31" s="53">
        <f t="shared" si="29"/>
        <v>0</v>
      </c>
      <c r="BZ31" s="38"/>
      <c r="CA31" s="59"/>
      <c r="CB31" s="55">
        <f t="shared" si="29"/>
        <v>499990</v>
      </c>
      <c r="CC31" s="33">
        <f t="shared" si="29"/>
        <v>83331.67</v>
      </c>
      <c r="CD31" s="33">
        <f t="shared" si="29"/>
        <v>249996.4</v>
      </c>
      <c r="CE31" s="33">
        <f t="shared" si="29"/>
        <v>166661.93</v>
      </c>
      <c r="CF31" s="53">
        <f t="shared" si="29"/>
        <v>0</v>
      </c>
      <c r="CG31" s="60"/>
    </row>
    <row r="32" spans="1:85" ht="17.25" customHeight="1">
      <c r="A32" s="2"/>
      <c r="B32" s="4" t="s">
        <v>12</v>
      </c>
      <c r="C32" s="8">
        <v>83264.43</v>
      </c>
      <c r="D32" s="8"/>
      <c r="E32" s="8"/>
      <c r="F32" s="8"/>
      <c r="G32" s="16"/>
      <c r="H32" s="2"/>
      <c r="I32" s="9"/>
      <c r="J32" s="8">
        <v>83264.43</v>
      </c>
      <c r="K32" s="2"/>
      <c r="L32" s="2"/>
      <c r="M32" s="2"/>
      <c r="N32" s="4"/>
      <c r="O32" s="2"/>
      <c r="P32" s="9"/>
      <c r="Q32" s="8">
        <v>79850.75</v>
      </c>
      <c r="R32" s="2"/>
      <c r="S32" s="2"/>
      <c r="T32" s="2"/>
      <c r="U32" s="4"/>
      <c r="V32" s="2"/>
      <c r="W32" s="9"/>
      <c r="X32" s="8">
        <v>80724.75</v>
      </c>
      <c r="Y32" s="2"/>
      <c r="Z32" s="2"/>
      <c r="AA32" s="2"/>
      <c r="AB32" s="4"/>
      <c r="AC32" s="2"/>
      <c r="AD32" s="9"/>
      <c r="AE32" s="8">
        <v>83264.43</v>
      </c>
      <c r="AF32" s="2"/>
      <c r="AG32" s="2"/>
      <c r="AH32" s="2"/>
      <c r="AI32" s="4"/>
      <c r="AJ32" s="2"/>
      <c r="AK32" s="9"/>
      <c r="AL32" s="8">
        <v>83264.43</v>
      </c>
      <c r="AM32" s="2"/>
      <c r="AN32" s="2"/>
      <c r="AO32" s="2"/>
      <c r="AP32" s="4"/>
      <c r="AQ32" s="2"/>
      <c r="AR32" s="9"/>
      <c r="AS32" s="8">
        <v>14032.04</v>
      </c>
      <c r="AT32" s="2"/>
      <c r="AU32" s="2"/>
      <c r="AV32" s="2"/>
      <c r="AW32" s="4"/>
      <c r="AX32" s="2"/>
      <c r="AY32" s="9"/>
      <c r="AZ32" s="8">
        <v>78231.19</v>
      </c>
      <c r="BA32" s="2"/>
      <c r="BB32" s="2"/>
      <c r="BC32" s="2"/>
      <c r="BD32" s="4"/>
      <c r="BE32" s="2"/>
      <c r="BF32" s="9"/>
      <c r="BG32" s="8">
        <v>1230.1</v>
      </c>
      <c r="BH32" s="2"/>
      <c r="BI32" s="2"/>
      <c r="BJ32" s="2"/>
      <c r="BK32" s="4"/>
      <c r="BL32" s="2"/>
      <c r="BM32" s="9"/>
      <c r="BN32" s="20">
        <v>83264.43</v>
      </c>
      <c r="BO32" s="13"/>
      <c r="BP32" s="13"/>
      <c r="BQ32" s="13"/>
      <c r="BR32" s="19"/>
      <c r="BS32" s="13"/>
      <c r="BT32" s="21"/>
      <c r="BU32" s="8"/>
      <c r="BV32" s="2"/>
      <c r="BW32" s="2"/>
      <c r="BX32" s="2"/>
      <c r="BY32" s="4"/>
      <c r="BZ32" s="2"/>
      <c r="CA32" s="9"/>
      <c r="CB32" s="32"/>
      <c r="CC32" s="2"/>
      <c r="CD32" s="2"/>
      <c r="CE32" s="2"/>
      <c r="CF32" s="4"/>
      <c r="CG32" s="60"/>
    </row>
    <row r="33" spans="1:85" ht="15" customHeight="1" thickBot="1">
      <c r="A33" s="2"/>
      <c r="B33" s="4" t="s">
        <v>13</v>
      </c>
      <c r="C33" s="15">
        <f>ROUND(C31/C32/12,2)</f>
        <v>8.15</v>
      </c>
      <c r="D33" s="10"/>
      <c r="E33" s="10"/>
      <c r="F33" s="10"/>
      <c r="G33" s="17"/>
      <c r="H33" s="11"/>
      <c r="I33" s="12"/>
      <c r="J33" s="15">
        <f>ROUND(J31/J32/12,2)</f>
        <v>1.64</v>
      </c>
      <c r="K33" s="11"/>
      <c r="L33" s="11"/>
      <c r="M33" s="11"/>
      <c r="N33" s="30"/>
      <c r="O33" s="11"/>
      <c r="P33" s="12"/>
      <c r="Q33" s="15">
        <f>ROUND(Q31/Q32/12,2)</f>
        <v>2.06</v>
      </c>
      <c r="R33" s="11"/>
      <c r="S33" s="11"/>
      <c r="T33" s="11"/>
      <c r="U33" s="30"/>
      <c r="V33" s="11"/>
      <c r="W33" s="12"/>
      <c r="X33" s="36">
        <f>ROUND(X31/X32/12,2)</f>
        <v>2.4</v>
      </c>
      <c r="Y33" s="24"/>
      <c r="Z33" s="24"/>
      <c r="AA33" s="24"/>
      <c r="AB33" s="50"/>
      <c r="AC33" s="24"/>
      <c r="AD33" s="25"/>
      <c r="AE33" s="15">
        <f>ROUND(AE31/AE32/12,2)</f>
        <v>4.41</v>
      </c>
      <c r="AF33" s="11"/>
      <c r="AG33" s="11"/>
      <c r="AH33" s="11"/>
      <c r="AI33" s="30"/>
      <c r="AJ33" s="11"/>
      <c r="AK33" s="12"/>
      <c r="AL33" s="15">
        <f>ROUND(AL31/AL32/12,2)</f>
        <v>2.96</v>
      </c>
      <c r="AM33" s="11"/>
      <c r="AN33" s="11"/>
      <c r="AO33" s="11"/>
      <c r="AP33" s="30"/>
      <c r="AQ33" s="11"/>
      <c r="AR33" s="12"/>
      <c r="AS33" s="15">
        <f>ROUND(AS31/AS32/12,2)</f>
        <v>2.18</v>
      </c>
      <c r="AT33" s="11"/>
      <c r="AU33" s="11"/>
      <c r="AV33" s="11"/>
      <c r="AW33" s="30"/>
      <c r="AX33" s="11"/>
      <c r="AY33" s="12"/>
      <c r="AZ33" s="15">
        <f>ROUND(AZ31/AZ32/12,2)</f>
        <v>0.58</v>
      </c>
      <c r="BA33" s="22"/>
      <c r="BB33" s="22"/>
      <c r="BC33" s="22"/>
      <c r="BD33" s="51"/>
      <c r="BE33" s="22"/>
      <c r="BF33" s="23"/>
      <c r="BG33" s="15">
        <f>ROUND(BG31/BG32/12,2)</f>
        <v>5.77</v>
      </c>
      <c r="BH33" s="11"/>
      <c r="BI33" s="11"/>
      <c r="BJ33" s="11"/>
      <c r="BK33" s="30"/>
      <c r="BL33" s="11"/>
      <c r="BM33" s="12"/>
      <c r="BN33" s="66">
        <f>ROUND(BN31/BN32/12,2)</f>
        <v>22.48</v>
      </c>
      <c r="BO33" s="22"/>
      <c r="BP33" s="22"/>
      <c r="BQ33" s="22"/>
      <c r="BR33" s="51"/>
      <c r="BS33" s="14"/>
      <c r="BT33" s="23"/>
      <c r="BU33" s="10"/>
      <c r="BV33" s="11"/>
      <c r="BW33" s="11"/>
      <c r="BX33" s="11"/>
      <c r="BY33" s="30"/>
      <c r="BZ33" s="11"/>
      <c r="CA33" s="12"/>
      <c r="CB33" s="52"/>
      <c r="CC33" s="11"/>
      <c r="CD33" s="11"/>
      <c r="CE33" s="11"/>
      <c r="CF33" s="30"/>
      <c r="CG33" s="61"/>
    </row>
    <row r="34" spans="2:71" ht="12.75">
      <c r="B34" s="65" t="s">
        <v>53</v>
      </c>
      <c r="C34">
        <v>6.91</v>
      </c>
      <c r="J34">
        <v>1.39</v>
      </c>
      <c r="Q34">
        <v>1.75</v>
      </c>
      <c r="X34">
        <v>2.03</v>
      </c>
      <c r="AE34">
        <v>3.74</v>
      </c>
      <c r="AL34">
        <v>2.51</v>
      </c>
      <c r="AS34">
        <v>1.85</v>
      </c>
      <c r="AZ34">
        <v>0.49</v>
      </c>
      <c r="BG34">
        <v>4.89</v>
      </c>
      <c r="BN34" s="2">
        <v>19.05</v>
      </c>
      <c r="BS34" s="2">
        <v>17.12</v>
      </c>
    </row>
    <row r="35" spans="2:67" ht="12.75">
      <c r="B35" s="64" t="s">
        <v>52</v>
      </c>
      <c r="BO35" s="2">
        <v>4855.8</v>
      </c>
    </row>
    <row r="36" spans="2:67" ht="12.75">
      <c r="B36" t="s">
        <v>50</v>
      </c>
      <c r="BO36" s="2">
        <v>85.4</v>
      </c>
    </row>
  </sheetData>
  <sheetProtection/>
  <mergeCells count="15">
    <mergeCell ref="X3:AB3"/>
    <mergeCell ref="AE3:AI3"/>
    <mergeCell ref="BN3:BR3"/>
    <mergeCell ref="BU3:BY3"/>
    <mergeCell ref="CB3:CF3"/>
    <mergeCell ref="AL3:AP3"/>
    <mergeCell ref="AS3:AW3"/>
    <mergeCell ref="AZ3:BD3"/>
    <mergeCell ref="BG3:BK3"/>
    <mergeCell ref="C1:G1"/>
    <mergeCell ref="A3:A4"/>
    <mergeCell ref="B3:B4"/>
    <mergeCell ref="C3:G3"/>
    <mergeCell ref="J3:N3"/>
    <mergeCell ref="Q3:U3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3.25390625" style="0" customWidth="1"/>
    <col min="7" max="7" width="8.625" style="0" customWidth="1"/>
    <col min="8" max="8" width="27.25390625" style="0" customWidth="1"/>
  </cols>
  <sheetData>
    <row r="1" spans="2:8" ht="88.5" customHeight="1">
      <c r="B1" s="79" t="s">
        <v>67</v>
      </c>
      <c r="C1" s="79"/>
      <c r="D1" s="79"/>
      <c r="E1" s="79"/>
      <c r="F1" s="79"/>
      <c r="G1" s="79"/>
      <c r="H1" s="79"/>
    </row>
    <row r="2" spans="2:8" ht="14.25" customHeight="1">
      <c r="B2" s="90"/>
      <c r="C2" s="90"/>
      <c r="D2" s="90"/>
      <c r="E2" s="90"/>
      <c r="F2" s="90"/>
      <c r="G2" s="90"/>
      <c r="H2" s="90"/>
    </row>
    <row r="3" spans="2:8" ht="37.5" customHeight="1">
      <c r="B3" s="86" t="s">
        <v>64</v>
      </c>
      <c r="C3" s="86"/>
      <c r="D3" s="86"/>
      <c r="E3" s="86"/>
      <c r="F3" s="86"/>
      <c r="G3" s="86"/>
      <c r="H3" s="86"/>
    </row>
    <row r="4" spans="2:8" ht="22.5" customHeight="1">
      <c r="B4" s="87" t="s">
        <v>65</v>
      </c>
      <c r="C4" s="88"/>
      <c r="D4" s="88"/>
      <c r="E4" s="88"/>
      <c r="F4" s="88"/>
      <c r="G4" s="88"/>
      <c r="H4" s="88"/>
    </row>
    <row r="6" spans="1:8" s="43" customFormat="1" ht="21" customHeight="1">
      <c r="A6" s="39" t="s">
        <v>46</v>
      </c>
      <c r="B6" s="89" t="s">
        <v>56</v>
      </c>
      <c r="C6" s="83"/>
      <c r="D6" s="83"/>
      <c r="E6" s="83"/>
      <c r="F6" s="83"/>
      <c r="G6" s="83"/>
      <c r="H6" s="83"/>
    </row>
    <row r="7" s="43" customFormat="1" ht="12" customHeight="1">
      <c r="B7" s="67" t="s">
        <v>45</v>
      </c>
    </row>
    <row r="8" spans="2:8" s="43" customFormat="1" ht="18.75" customHeight="1">
      <c r="B8" s="80" t="s">
        <v>54</v>
      </c>
      <c r="C8" s="79"/>
      <c r="D8" s="79"/>
      <c r="E8" s="79"/>
      <c r="F8" s="79"/>
      <c r="G8" s="79"/>
      <c r="H8" s="79"/>
    </row>
    <row r="9" spans="2:9" s="43" customFormat="1" ht="30.75" customHeight="1">
      <c r="B9" s="80" t="s">
        <v>55</v>
      </c>
      <c r="C9" s="79"/>
      <c r="D9" s="79"/>
      <c r="E9" s="79"/>
      <c r="F9" s="79"/>
      <c r="G9" s="79"/>
      <c r="H9" s="79"/>
      <c r="I9" s="79"/>
    </row>
    <row r="10" s="43" customFormat="1" ht="19.5" customHeight="1">
      <c r="B10" s="44" t="s">
        <v>57</v>
      </c>
    </row>
    <row r="11" s="43" customFormat="1" ht="21" customHeight="1">
      <c r="B11" s="44" t="s">
        <v>58</v>
      </c>
    </row>
    <row r="12" spans="2:9" s="43" customFormat="1" ht="32.25" customHeight="1">
      <c r="B12" s="80" t="s">
        <v>59</v>
      </c>
      <c r="C12" s="79"/>
      <c r="D12" s="79"/>
      <c r="E12" s="79"/>
      <c r="F12" s="79"/>
      <c r="G12" s="79"/>
      <c r="H12" s="79"/>
      <c r="I12" s="83"/>
    </row>
    <row r="13" spans="2:8" s="43" customFormat="1" ht="14.25" customHeight="1">
      <c r="B13" s="47"/>
      <c r="C13" s="48"/>
      <c r="D13" s="48"/>
      <c r="E13" s="48"/>
      <c r="F13" s="48"/>
      <c r="G13" s="48"/>
      <c r="H13" s="48"/>
    </row>
    <row r="14" spans="1:8" s="43" customFormat="1" ht="21.75" customHeight="1">
      <c r="A14" s="39" t="s">
        <v>47</v>
      </c>
      <c r="B14" s="45" t="s">
        <v>66</v>
      </c>
      <c r="F14" s="84" t="s">
        <v>60</v>
      </c>
      <c r="G14" s="83"/>
      <c r="H14" s="83"/>
    </row>
    <row r="15" s="43" customFormat="1" ht="19.5" customHeight="1">
      <c r="B15" s="68" t="s">
        <v>45</v>
      </c>
    </row>
    <row r="16" spans="2:8" s="43" customFormat="1" ht="21.75" customHeight="1">
      <c r="B16" s="85" t="s">
        <v>61</v>
      </c>
      <c r="C16" s="82"/>
      <c r="D16" s="82"/>
      <c r="E16" s="82"/>
      <c r="F16" s="82"/>
      <c r="G16" s="82"/>
      <c r="H16" s="82"/>
    </row>
    <row r="17" spans="2:8" s="43" customFormat="1" ht="19.5" customHeight="1">
      <c r="B17" s="81" t="s">
        <v>62</v>
      </c>
      <c r="C17" s="82"/>
      <c r="D17" s="82"/>
      <c r="E17" s="82"/>
      <c r="F17" s="82"/>
      <c r="G17" s="82"/>
      <c r="H17" s="82"/>
    </row>
    <row r="18" spans="2:8" s="43" customFormat="1" ht="19.5" customHeight="1">
      <c r="B18" s="40" t="s">
        <v>63</v>
      </c>
      <c r="C18" s="69"/>
      <c r="D18" s="69"/>
      <c r="E18" s="69"/>
      <c r="F18" s="69"/>
      <c r="G18" s="69"/>
      <c r="H18" s="69"/>
    </row>
    <row r="19" s="43" customFormat="1" ht="15"/>
    <row r="20" s="43" customFormat="1" ht="15"/>
    <row r="21" spans="2:8" s="43" customFormat="1" ht="60" customHeight="1">
      <c r="B21" s="79" t="s">
        <v>69</v>
      </c>
      <c r="C21" s="79"/>
      <c r="D21" s="79"/>
      <c r="E21" s="79"/>
      <c r="F21" s="79"/>
      <c r="G21" s="79"/>
      <c r="H21" s="79"/>
    </row>
    <row r="22" spans="2:8" s="43" customFormat="1" ht="53.25" customHeight="1">
      <c r="B22" s="79" t="s">
        <v>68</v>
      </c>
      <c r="C22" s="79"/>
      <c r="D22" s="79"/>
      <c r="E22" s="79"/>
      <c r="F22" s="79"/>
      <c r="G22" s="79"/>
      <c r="H22" s="79"/>
    </row>
  </sheetData>
  <sheetProtection/>
  <mergeCells count="13">
    <mergeCell ref="B3:H3"/>
    <mergeCell ref="B4:H4"/>
    <mergeCell ref="B6:H6"/>
    <mergeCell ref="B1:H1"/>
    <mergeCell ref="B2:H2"/>
    <mergeCell ref="B21:H21"/>
    <mergeCell ref="B22:H22"/>
    <mergeCell ref="B8:H8"/>
    <mergeCell ref="B17:H17"/>
    <mergeCell ref="B9:I9"/>
    <mergeCell ref="B12:I12"/>
    <mergeCell ref="F14:H14"/>
    <mergeCell ref="B16:H16"/>
  </mergeCells>
  <printOptions/>
  <pageMargins left="0.5905511811023623" right="0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Галынина</dc:creator>
  <cp:keywords/>
  <dc:description/>
  <cp:lastModifiedBy>Совет Депутатов</cp:lastModifiedBy>
  <cp:lastPrinted>2011-03-09T08:44:24Z</cp:lastPrinted>
  <dcterms:created xsi:type="dcterms:W3CDTF">2008-12-11T06:53:23Z</dcterms:created>
  <dcterms:modified xsi:type="dcterms:W3CDTF">2011-03-09T12:16:19Z</dcterms:modified>
  <cp:category/>
  <cp:version/>
  <cp:contentType/>
  <cp:contentStatus/>
</cp:coreProperties>
</file>