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'программы'!$A$2:$E$262</definedName>
  </definedNames>
  <calcPr fullCalcOnLoad="1"/>
</workbook>
</file>

<file path=xl/sharedStrings.xml><?xml version="1.0" encoding="utf-8"?>
<sst xmlns="http://schemas.openxmlformats.org/spreadsheetml/2006/main" count="1613" uniqueCount="327">
  <si>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</si>
  <si>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</si>
  <si>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</si>
  <si>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</si>
  <si>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</si>
  <si>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</si>
  <si>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</si>
  <si>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</si>
  <si>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</si>
  <si>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</si>
  <si>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</si>
  <si>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</si>
  <si>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</si>
  <si>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</si>
  <si>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</si>
  <si>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</si>
  <si>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</si>
  <si>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</si>
  <si>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</si>
  <si>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</si>
  <si>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</si>
  <si>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</si>
  <si>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</si>
  <si>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</si>
  <si>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</si>
  <si>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</si>
  <si>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</si>
  <si>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</si>
  <si>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</si>
  <si>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</si>
  <si>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</si>
  <si>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</si>
  <si>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</si>
  <si>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</si>
  <si>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</si>
  <si>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</si>
  <si>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</si>
  <si>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</si>
  <si>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</si>
  <si>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</si>
  <si>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</si>
  <si>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</si>
  <si>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</si>
  <si>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</si>
  <si>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</si>
  <si>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</si>
  <si>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</si>
  <si>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</si>
  <si>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</si>
  <si>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</si>
  <si>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</si>
  <si>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</si>
  <si>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</si>
  <si>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</si>
  <si>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</si>
  <si>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</si>
  <si>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</si>
  <si>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</si>
  <si>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</si>
  <si>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</si>
  <si>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</si>
  <si>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</si>
  <si>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</si>
  <si>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</si>
  <si>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</si>
  <si>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</si>
  <si>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</si>
  <si>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</si>
  <si>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</si>
  <si>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</si>
  <si>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</si>
  <si>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</si>
  <si>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</si>
  <si>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</si>
  <si>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</si>
  <si>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</si>
  <si>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</si>
  <si>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</si>
  <si>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</si>
  <si>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</si>
  <si>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</si>
  <si>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</si>
  <si>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</si>
  <si>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</si>
  <si>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</si>
  <si>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</si>
  <si>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</si>
  <si>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</si>
  <si>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</si>
  <si>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</si>
  <si>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</si>
  <si>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</si>
  <si>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</si>
  <si>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</si>
  <si>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</si>
  <si>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</si>
  <si>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</si>
  <si>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</si>
  <si>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</si>
  <si>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</si>
  <si>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</si>
  <si>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</si>
  <si>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</si>
  <si>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</si>
  <si>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</si>
  <si>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</si>
  <si>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</si>
  <si>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</si>
  <si>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</si>
  <si>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</si>
  <si>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</si>
  <si>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</si>
  <si>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</si>
  <si>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</si>
  <si>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</si>
  <si>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</si>
  <si>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</si>
  <si>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</si>
  <si>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</si>
  <si>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</si>
  <si>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</si>
  <si>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</si>
  <si>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</si>
  <si>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</si>
  <si>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</si>
  <si>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</si>
  <si>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</si>
  <si>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</si>
  <si>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</si>
  <si>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</si>
  <si>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</si>
  <si>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</si>
  <si>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</si>
  <si>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</si>
  <si>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</si>
  <si>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</si>
  <si>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</si>
  <si>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</si>
  <si>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</si>
  <si>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</si>
  <si>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</si>
  <si>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</si>
  <si>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</si>
  <si>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</si>
  <si>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</si>
  <si>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</si>
  <si>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</si>
  <si>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</si>
  <si>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</si>
  <si>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</si>
  <si>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</si>
  <si>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</si>
  <si>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</si>
  <si>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</si>
  <si>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</si>
  <si>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</si>
  <si>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</si>
  <si>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</si>
  <si>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</si>
  <si>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</si>
  <si>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</si>
  <si>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</si>
  <si>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</si>
  <si>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</si>
  <si>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</si>
  <si>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</si>
  <si>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</si>
  <si>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</si>
  <si>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</si>
  <si>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</si>
  <si>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</si>
  <si>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</si>
  <si>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</si>
  <si>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</si>
  <si>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</si>
  <si>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</si>
  <si>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</si>
  <si>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</si>
  <si>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</si>
  <si>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</si>
  <si>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</si>
  <si>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</si>
  <si>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</si>
  <si>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</si>
  <si>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</si>
  <si>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</si>
  <si>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</si>
  <si>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</si>
  <si>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</si>
  <si>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</si>
  <si>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</si>
  <si>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</si>
  <si>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</si>
  <si>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</si>
  <si>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</si>
  <si>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</si>
  <si>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</si>
  <si>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</si>
  <si>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</si>
  <si>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</si>
  <si>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</si>
  <si>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</si>
  <si>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</si>
  <si>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</si>
  <si>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</si>
  <si>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</si>
  <si>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</si>
  <si>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</si>
  <si>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</si>
  <si>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</si>
  <si>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</si>
  <si>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</si>
  <si>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</si>
  <si>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</si>
  <si>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</si>
  <si>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</si>
  <si>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</si>
  <si>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</si>
  <si>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</si>
  <si>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</si>
  <si>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</si>
  <si>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</si>
  <si>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</si>
  <si>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</si>
  <si>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</si>
  <si>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</si>
  <si>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</si>
  <si>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</si>
  <si>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</si>
  <si>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</si>
  <si>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</si>
  <si>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</si>
  <si>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</si>
  <si>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</si>
  <si>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</si>
  <si>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</si>
  <si>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</si>
  <si>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</si>
  <si>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</si>
  <si>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</si>
  <si>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</si>
  <si>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</si>
  <si>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</si>
  <si>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</si>
  <si>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</si>
  <si>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</si>
  <si>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</si>
  <si>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</si>
  <si>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</si>
  <si>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</si>
  <si>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</si>
  <si>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</si>
  <si>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</si>
  <si>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</si>
  <si>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</si>
  <si>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</si>
  <si>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</si>
  <si>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</si>
  <si>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</si>
  <si>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</si>
  <si>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</si>
  <si>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</si>
  <si>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</si>
  <si>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</si>
  <si>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</si>
  <si>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</si>
  <si>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</si>
  <si>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</si>
  <si>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</si>
  <si>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</si>
  <si>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</si>
  <si>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</si>
  <si>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</si>
  <si>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</si>
  <si>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</si>
  <si>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</si>
  <si>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</si>
  <si>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</si>
  <si>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</si>
  <si>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</si>
  <si>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</si>
  <si>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</si>
  <si>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</si>
  <si>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</si>
  <si>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</si>
  <si>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</si>
  <si>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</si>
  <si>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</si>
  <si>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</si>
  <si>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</si>
  <si>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</si>
  <si>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</si>
  <si>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</si>
  <si>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</si>
  <si>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</si>
  <si>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</si>
  <si>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</si>
  <si>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</si>
  <si>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</si>
  <si>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</si>
  <si>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</si>
  <si>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</si>
  <si>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</si>
  <si>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0107</t>
  </si>
  <si>
    <t>10 0 13 00300</t>
  </si>
  <si>
    <t>Обеспечение проведения выборов и референдумов</t>
  </si>
  <si>
    <t xml:space="preserve">Расходы на проведение выборов в представительный орган МО "Бугровское сельское поселение" </t>
  </si>
  <si>
    <t>07</t>
  </si>
  <si>
    <t>Финансирование работ по благоустройству придомовой территории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</si>
  <si>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</si>
  <si>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2019 год</t>
  </si>
  <si>
    <t>04 0 02 72020</t>
  </si>
  <si>
    <t>Укрепление материально-технической базы АМУ «КДЦ «Бугры» за счет межбюджетных трансфертов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</si>
  <si>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</si>
  <si>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03 0 01 72020</t>
  </si>
  <si>
    <t xml:space="preserve">Финансирование мероприятий, направленных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
</t>
  </si>
  <si>
    <t>Поощрение  за счет межбюджетных трансфертов</t>
  </si>
  <si>
    <t>10 0 40 00000</t>
  </si>
  <si>
    <t>Поощрение за достижение наилучших показателей эффективности деятельности  органов местного самоуправления за счет межбюджетных трансфертов</t>
  </si>
  <si>
    <t>10 0 40 70070</t>
  </si>
  <si>
    <t>Поощрение органов местного самоуправления за счет межбюджетных трансфертов</t>
  </si>
  <si>
    <t>10 0 03 16020</t>
  </si>
  <si>
    <t xml:space="preserve">Расходы на выплаты по по оплате труда главы админстрации МО "Бугровское сельское поселение"   </t>
  </si>
  <si>
    <t>10 0 03 00131</t>
  </si>
  <si>
    <t>Расходы на выплаты по оплате труда главы администрации МО «Бугровское сельское поселение»</t>
  </si>
  <si>
    <r>
      <t xml:space="preserve">                                                    Приложение 4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18.12.2019      № </t>
    </r>
    <r>
      <rPr>
        <sz val="11"/>
        <color indexed="9"/>
        <rFont val="Times New Roman"/>
        <family val="1"/>
      </rPr>
      <t>…</t>
    </r>
    <r>
      <rPr>
        <sz val="11"/>
        <rFont val="Times New Roman"/>
        <family val="1"/>
      </rPr>
      <t>39</t>
    </r>
    <r>
      <rPr>
        <sz val="11"/>
        <color indexed="9"/>
        <rFont val="Times New Roman"/>
        <family val="1"/>
      </rPr>
      <t>…...</t>
    </r>
    <r>
      <rPr>
        <sz val="11"/>
        <color indexed="8"/>
        <rFont val="Times New Roman"/>
        <family val="1"/>
      </rPr>
      <t xml:space="preserve"> 
</t>
    </r>
  </si>
  <si>
    <r>
      <t xml:space="preserve">                                                    Приложение 5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18.12.2019         № </t>
    </r>
    <r>
      <rPr>
        <sz val="11"/>
        <color indexed="9"/>
        <rFont val="Times New Roman"/>
        <family val="1"/>
      </rPr>
      <t>…</t>
    </r>
    <r>
      <rPr>
        <sz val="11"/>
        <rFont val="Times New Roman"/>
        <family val="1"/>
      </rPr>
      <t>39</t>
    </r>
    <r>
      <rPr>
        <sz val="11"/>
        <color indexed="9"/>
        <rFont val="Times New Roman"/>
        <family val="1"/>
      </rPr>
      <t>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</si>
</sst>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173" fontId="65" fillId="0" borderId="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top"/>
    </xf>
    <xf numFmtId="173" fontId="66" fillId="0" borderId="0" xfId="0" applyNumberFormat="1" applyFont="1" applyFill="1" applyAlignment="1">
      <alignment/>
    </xf>
    <xf numFmtId="173" fontId="66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173" fontId="7" fillId="0" borderId="13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10" fillId="0" borderId="17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3" fontId="67" fillId="0" borderId="13" xfId="0" applyNumberFormat="1" applyFont="1" applyFill="1" applyBorder="1" applyAlignment="1">
      <alignment horizontal="left" vertical="center"/>
    </xf>
    <xf numFmtId="173" fontId="67" fillId="0" borderId="0" xfId="0" applyNumberFormat="1" applyFont="1" applyFill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/>
    </xf>
    <xf numFmtId="173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173" fontId="18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4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92.50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2.875" style="12" customWidth="1"/>
    <col min="6" max="6" width="11.125" style="33" customWidth="1"/>
    <col min="7" max="7" width="20.00390625" style="33" customWidth="1"/>
    <col min="8" max="8" width="7.75390625" style="33" customWidth="1"/>
    <col min="9" max="9" width="10.875" style="33" bestFit="1" customWidth="1"/>
    <col min="10" max="16384" width="8.875" style="12" customWidth="1"/>
  </cols>
  <sheetData>
    <row r="2" spans="1:10" ht="59.25" customHeight="1">
      <c r="A2" s="5"/>
      <c r="B2" s="144" t="s">
        <v>325</v>
      </c>
      <c r="C2" s="144"/>
      <c r="D2" s="144"/>
      <c r="E2" s="144"/>
      <c r="F2" s="129"/>
      <c r="G2" s="43"/>
      <c r="H2" s="43"/>
      <c r="I2" s="43"/>
      <c r="J2" s="79"/>
    </row>
    <row r="3" spans="1:10" ht="64.5" customHeight="1">
      <c r="A3" s="147" t="s">
        <v>310</v>
      </c>
      <c r="B3" s="147"/>
      <c r="C3" s="147"/>
      <c r="D3" s="147"/>
      <c r="E3" s="147"/>
      <c r="F3" s="43"/>
      <c r="G3" s="43"/>
      <c r="H3" s="43"/>
      <c r="I3" s="43"/>
      <c r="J3" s="79"/>
    </row>
    <row r="4" spans="1:10" ht="27" customHeight="1">
      <c r="A4" s="149" t="s">
        <v>15</v>
      </c>
      <c r="B4" s="151" t="s">
        <v>13</v>
      </c>
      <c r="C4" s="151" t="s">
        <v>14</v>
      </c>
      <c r="D4" s="149" t="s">
        <v>19</v>
      </c>
      <c r="E4" s="159" t="s">
        <v>265</v>
      </c>
      <c r="F4" s="43"/>
      <c r="G4" s="49"/>
      <c r="H4" s="34"/>
      <c r="I4" s="43"/>
      <c r="J4" s="80"/>
    </row>
    <row r="5" spans="1:10" ht="19.5" customHeight="1">
      <c r="A5" s="150"/>
      <c r="B5" s="152"/>
      <c r="C5" s="152"/>
      <c r="D5" s="150"/>
      <c r="E5" s="160"/>
      <c r="F5" s="35"/>
      <c r="G5" s="43"/>
      <c r="H5" s="34"/>
      <c r="I5" s="43"/>
      <c r="J5" s="80"/>
    </row>
    <row r="6" spans="1:10" ht="15">
      <c r="A6" s="7" t="s">
        <v>20</v>
      </c>
      <c r="B6" s="7" t="s">
        <v>21</v>
      </c>
      <c r="C6" s="7" t="s">
        <v>22</v>
      </c>
      <c r="D6" s="7" t="s">
        <v>23</v>
      </c>
      <c r="E6" s="7" t="s">
        <v>206</v>
      </c>
      <c r="F6" s="43"/>
      <c r="G6" s="43"/>
      <c r="H6" s="43"/>
      <c r="I6" s="43"/>
      <c r="J6" s="80"/>
    </row>
    <row r="7" spans="1:10" ht="15">
      <c r="A7" s="31" t="s">
        <v>17</v>
      </c>
      <c r="B7" s="7"/>
      <c r="C7" s="7"/>
      <c r="D7" s="7"/>
      <c r="E7" s="51">
        <f>E8+E155</f>
        <v>335181.89999999997</v>
      </c>
      <c r="F7" s="135"/>
      <c r="G7" s="135"/>
      <c r="H7" s="34"/>
      <c r="I7" s="35"/>
      <c r="J7" s="6"/>
    </row>
    <row r="8" spans="1:10" ht="15">
      <c r="A8" s="31" t="s">
        <v>24</v>
      </c>
      <c r="B8" s="10"/>
      <c r="C8" s="10"/>
      <c r="D8" s="10"/>
      <c r="E8" s="183">
        <f>E9+E30+E57+E106+E148+E131</f>
        <v>207677.19999999998</v>
      </c>
      <c r="F8" s="34"/>
      <c r="G8" s="34"/>
      <c r="H8" s="35"/>
      <c r="I8" s="35"/>
      <c r="J8" s="6"/>
    </row>
    <row r="9" spans="1:10" s="17" customFormat="1" ht="30.75" customHeight="1">
      <c r="A9" s="30" t="s">
        <v>300</v>
      </c>
      <c r="B9" s="23" t="s">
        <v>37</v>
      </c>
      <c r="C9" s="23" t="s">
        <v>16</v>
      </c>
      <c r="D9" s="24"/>
      <c r="E9" s="74">
        <f>E10+E16+E22</f>
        <v>12226.7</v>
      </c>
      <c r="F9" s="98"/>
      <c r="G9" s="141"/>
      <c r="H9" s="140"/>
      <c r="I9" s="140"/>
      <c r="J9" s="140"/>
    </row>
    <row r="10" spans="1:10" ht="32.25" customHeight="1">
      <c r="A10" s="3" t="s">
        <v>168</v>
      </c>
      <c r="B10" s="8" t="s">
        <v>87</v>
      </c>
      <c r="C10" s="9" t="s">
        <v>16</v>
      </c>
      <c r="D10" s="10" t="s">
        <v>16</v>
      </c>
      <c r="E10" s="11">
        <f>E11</f>
        <v>1660</v>
      </c>
      <c r="F10" s="43"/>
      <c r="G10" s="43"/>
      <c r="H10" s="43"/>
      <c r="I10" s="43"/>
      <c r="J10" s="80"/>
    </row>
    <row r="11" spans="1:10" ht="26.25" customHeight="1">
      <c r="A11" s="90" t="s">
        <v>89</v>
      </c>
      <c r="B11" s="9" t="s">
        <v>39</v>
      </c>
      <c r="C11" s="9"/>
      <c r="D11" s="10"/>
      <c r="E11" s="11">
        <f>E12+E14</f>
        <v>1660</v>
      </c>
      <c r="F11" s="43"/>
      <c r="G11" s="43"/>
      <c r="H11" s="43"/>
      <c r="I11" s="83"/>
      <c r="J11" s="80"/>
    </row>
    <row r="12" spans="1:10" ht="14.25" customHeight="1">
      <c r="A12" s="19" t="s">
        <v>181</v>
      </c>
      <c r="B12" s="9" t="s">
        <v>39</v>
      </c>
      <c r="C12" s="9">
        <v>240</v>
      </c>
      <c r="D12" s="10" t="s">
        <v>16</v>
      </c>
      <c r="E12" s="11">
        <v>440</v>
      </c>
      <c r="F12" s="43"/>
      <c r="G12" s="43"/>
      <c r="H12" s="43"/>
      <c r="I12" s="43"/>
      <c r="J12" s="80"/>
    </row>
    <row r="13" spans="1:10" ht="17.25" customHeight="1">
      <c r="A13" s="1" t="s">
        <v>26</v>
      </c>
      <c r="B13" s="9" t="s">
        <v>39</v>
      </c>
      <c r="C13" s="9">
        <v>240</v>
      </c>
      <c r="D13" s="10" t="s">
        <v>85</v>
      </c>
      <c r="E13" s="11">
        <f>120+400-80</f>
        <v>440</v>
      </c>
      <c r="F13" s="43"/>
      <c r="G13" s="43"/>
      <c r="H13" s="43"/>
      <c r="I13" s="43"/>
      <c r="J13" s="80"/>
    </row>
    <row r="14" spans="1:10" ht="15" customHeight="1">
      <c r="A14" s="19" t="s">
        <v>181</v>
      </c>
      <c r="B14" s="9" t="s">
        <v>39</v>
      </c>
      <c r="C14" s="9">
        <v>240</v>
      </c>
      <c r="D14" s="10"/>
      <c r="E14" s="11">
        <f>1330-110</f>
        <v>1220</v>
      </c>
      <c r="F14" s="43"/>
      <c r="G14" s="43"/>
      <c r="H14" s="43"/>
      <c r="I14" s="43"/>
      <c r="J14" s="80"/>
    </row>
    <row r="15" spans="1:10" ht="15">
      <c r="A15" s="21" t="s">
        <v>32</v>
      </c>
      <c r="B15" s="9" t="s">
        <v>39</v>
      </c>
      <c r="C15" s="9">
        <v>240</v>
      </c>
      <c r="D15" s="10" t="s">
        <v>84</v>
      </c>
      <c r="E15" s="11">
        <f>1330-110</f>
        <v>1220</v>
      </c>
      <c r="F15" s="43"/>
      <c r="G15" s="43"/>
      <c r="H15" s="43"/>
      <c r="I15" s="43"/>
      <c r="J15" s="80"/>
    </row>
    <row r="16" spans="1:10" ht="18" customHeight="1">
      <c r="A16" s="1" t="s">
        <v>169</v>
      </c>
      <c r="B16" s="9" t="s">
        <v>88</v>
      </c>
      <c r="C16" s="9"/>
      <c r="D16" s="10"/>
      <c r="E16" s="11">
        <f>2180-75-314.2</f>
        <v>1790.8</v>
      </c>
      <c r="F16" s="37"/>
      <c r="G16" s="43"/>
      <c r="H16" s="43"/>
      <c r="I16" s="43"/>
      <c r="J16" s="80"/>
    </row>
    <row r="17" spans="1:10" ht="15" customHeight="1">
      <c r="A17" s="1" t="s">
        <v>90</v>
      </c>
      <c r="B17" s="9" t="s">
        <v>114</v>
      </c>
      <c r="C17" s="9"/>
      <c r="D17" s="10"/>
      <c r="E17" s="11">
        <f>2180-75-314.2</f>
        <v>1790.8</v>
      </c>
      <c r="F17" s="37"/>
      <c r="G17" s="43"/>
      <c r="H17" s="43"/>
      <c r="I17" s="43"/>
      <c r="J17" s="80"/>
    </row>
    <row r="18" spans="1:10" ht="15" customHeight="1">
      <c r="A18" s="19" t="s">
        <v>181</v>
      </c>
      <c r="B18" s="9" t="s">
        <v>114</v>
      </c>
      <c r="C18" s="9">
        <v>240</v>
      </c>
      <c r="D18" s="10" t="s">
        <v>16</v>
      </c>
      <c r="E18" s="11">
        <f>2180-75-314.2</f>
        <v>1790.8</v>
      </c>
      <c r="F18" s="43"/>
      <c r="G18" s="43"/>
      <c r="H18" s="43"/>
      <c r="I18" s="43"/>
      <c r="J18" s="80"/>
    </row>
    <row r="19" spans="1:10" ht="14.25" customHeight="1">
      <c r="A19" s="1" t="s">
        <v>26</v>
      </c>
      <c r="B19" s="9" t="s">
        <v>114</v>
      </c>
      <c r="C19" s="9">
        <v>240</v>
      </c>
      <c r="D19" s="10" t="s">
        <v>85</v>
      </c>
      <c r="E19" s="11">
        <f>2180-75-314.2</f>
        <v>1790.8</v>
      </c>
      <c r="F19" s="43"/>
      <c r="G19" s="43"/>
      <c r="H19" s="43"/>
      <c r="I19" s="43"/>
      <c r="J19" s="80"/>
    </row>
    <row r="20" spans="1:10" ht="0" customHeight="1" hidden="1">
      <c r="A20" s="88" t="s">
        <v>181</v>
      </c>
      <c r="B20" s="85" t="s">
        <v>114</v>
      </c>
      <c r="C20" s="85">
        <v>240</v>
      </c>
      <c r="D20" s="86"/>
      <c r="E20" s="87"/>
      <c r="F20" s="43"/>
      <c r="G20" s="43"/>
      <c r="H20" s="43"/>
      <c r="I20" s="43"/>
      <c r="J20" s="80"/>
    </row>
    <row r="21" spans="1:10" ht="3" customHeight="1" hidden="1">
      <c r="A21" s="89" t="s">
        <v>32</v>
      </c>
      <c r="B21" s="85" t="s">
        <v>114</v>
      </c>
      <c r="C21" s="85">
        <v>240</v>
      </c>
      <c r="D21" s="86" t="s">
        <v>84</v>
      </c>
      <c r="E21" s="87"/>
      <c r="F21" s="43"/>
      <c r="G21" s="43"/>
      <c r="H21" s="43"/>
      <c r="I21" s="43"/>
      <c r="J21" s="80"/>
    </row>
    <row r="22" spans="1:10" ht="14.25" customHeight="1">
      <c r="A22" s="1" t="s">
        <v>189</v>
      </c>
      <c r="B22" s="9" t="s">
        <v>86</v>
      </c>
      <c r="C22" s="9"/>
      <c r="D22" s="10"/>
      <c r="E22" s="11">
        <f>E23</f>
        <v>8775.9</v>
      </c>
      <c r="F22" s="81"/>
      <c r="G22" s="43"/>
      <c r="H22" s="43"/>
      <c r="I22" s="43"/>
      <c r="J22" s="80"/>
    </row>
    <row r="23" spans="1:10" ht="18" customHeight="1">
      <c r="A23" s="1" t="s">
        <v>76</v>
      </c>
      <c r="B23" s="9" t="s">
        <v>71</v>
      </c>
      <c r="C23" s="9"/>
      <c r="D23" s="10"/>
      <c r="E23" s="11">
        <f>E24+E26+E28</f>
        <v>8775.9</v>
      </c>
      <c r="F23" s="43"/>
      <c r="G23" s="43"/>
      <c r="H23" s="43"/>
      <c r="I23" s="43"/>
      <c r="J23" s="80"/>
    </row>
    <row r="24" spans="1:10" ht="15">
      <c r="A24" s="19" t="s">
        <v>182</v>
      </c>
      <c r="B24" s="9" t="s">
        <v>71</v>
      </c>
      <c r="C24" s="9">
        <v>110</v>
      </c>
      <c r="D24" s="10"/>
      <c r="E24" s="11">
        <f>7012+131.9</f>
        <v>7143.9</v>
      </c>
      <c r="F24" s="38"/>
      <c r="G24" s="148"/>
      <c r="H24" s="148"/>
      <c r="I24" s="148"/>
      <c r="J24" s="148"/>
    </row>
    <row r="25" spans="1:10" ht="18" customHeight="1">
      <c r="A25" s="1" t="s">
        <v>26</v>
      </c>
      <c r="B25" s="9" t="s">
        <v>71</v>
      </c>
      <c r="C25" s="9">
        <v>110</v>
      </c>
      <c r="D25" s="10" t="s">
        <v>85</v>
      </c>
      <c r="E25" s="11">
        <f>7012+131.9</f>
        <v>7143.9</v>
      </c>
      <c r="G25" s="43"/>
      <c r="H25" s="43"/>
      <c r="I25" s="43"/>
      <c r="J25" s="80"/>
    </row>
    <row r="26" spans="1:10" ht="16.5" customHeight="1">
      <c r="A26" s="19" t="s">
        <v>181</v>
      </c>
      <c r="B26" s="9" t="s">
        <v>71</v>
      </c>
      <c r="C26" s="9">
        <v>240</v>
      </c>
      <c r="D26" s="10"/>
      <c r="E26" s="11">
        <f>E27</f>
        <v>1632</v>
      </c>
      <c r="G26" s="43"/>
      <c r="H26" s="43"/>
      <c r="I26" s="43"/>
      <c r="J26" s="80"/>
    </row>
    <row r="27" spans="1:10" ht="15">
      <c r="A27" s="1" t="s">
        <v>26</v>
      </c>
      <c r="B27" s="9" t="s">
        <v>71</v>
      </c>
      <c r="C27" s="9">
        <v>240</v>
      </c>
      <c r="D27" s="10" t="s">
        <v>85</v>
      </c>
      <c r="E27" s="11">
        <f>2087.9-325-130.9</f>
        <v>1632</v>
      </c>
      <c r="G27" s="43"/>
      <c r="H27" s="43"/>
      <c r="I27" s="43"/>
      <c r="J27" s="80"/>
    </row>
    <row r="28" spans="1:10" ht="15" hidden="1">
      <c r="A28" s="19" t="s">
        <v>184</v>
      </c>
      <c r="B28" s="9" t="s">
        <v>71</v>
      </c>
      <c r="C28" s="9">
        <v>850</v>
      </c>
      <c r="D28" s="10"/>
      <c r="E28" s="11">
        <v>0</v>
      </c>
      <c r="G28" s="43"/>
      <c r="H28" s="43"/>
      <c r="I28" s="43"/>
      <c r="J28" s="80"/>
    </row>
    <row r="29" spans="1:10" ht="16.5" customHeight="1" hidden="1">
      <c r="A29" s="1" t="s">
        <v>26</v>
      </c>
      <c r="B29" s="9" t="s">
        <v>71</v>
      </c>
      <c r="C29" s="9">
        <v>850</v>
      </c>
      <c r="D29" s="10" t="s">
        <v>85</v>
      </c>
      <c r="E29" s="11">
        <v>0</v>
      </c>
      <c r="G29" s="43"/>
      <c r="H29" s="43"/>
      <c r="I29" s="43"/>
      <c r="J29" s="80"/>
    </row>
    <row r="30" spans="1:10" ht="27" customHeight="1">
      <c r="A30" s="30" t="s">
        <v>299</v>
      </c>
      <c r="B30" s="23" t="s">
        <v>38</v>
      </c>
      <c r="C30" s="23"/>
      <c r="D30" s="24"/>
      <c r="E30" s="74">
        <f>E31+E43+E47+E36</f>
        <v>41543.80000000001</v>
      </c>
      <c r="F30" s="36"/>
      <c r="G30" s="36"/>
      <c r="H30" s="36"/>
      <c r="I30" s="36"/>
      <c r="J30" s="25"/>
    </row>
    <row r="31" spans="1:10" ht="18" customHeight="1">
      <c r="A31" s="1" t="s">
        <v>170</v>
      </c>
      <c r="B31" s="9" t="s">
        <v>91</v>
      </c>
      <c r="C31" s="9"/>
      <c r="D31" s="10"/>
      <c r="E31" s="11">
        <f>E32</f>
        <v>4707.4</v>
      </c>
      <c r="F31" s="43"/>
      <c r="G31" s="34"/>
      <c r="H31" s="43"/>
      <c r="I31" s="43"/>
      <c r="J31" s="80"/>
    </row>
    <row r="32" spans="1:10" ht="13.5" customHeight="1">
      <c r="A32" s="1" t="s">
        <v>92</v>
      </c>
      <c r="B32" s="9" t="s">
        <v>72</v>
      </c>
      <c r="C32" s="9"/>
      <c r="D32" s="22"/>
      <c r="E32" s="11">
        <f>E34+E42</f>
        <v>4707.4</v>
      </c>
      <c r="F32" s="43"/>
      <c r="G32" s="34"/>
      <c r="H32" s="43"/>
      <c r="I32" s="43"/>
      <c r="J32" s="80"/>
    </row>
    <row r="33" spans="1:10" ht="15" customHeight="1">
      <c r="A33" s="19" t="s">
        <v>181</v>
      </c>
      <c r="B33" s="9" t="s">
        <v>72</v>
      </c>
      <c r="C33" s="9">
        <v>240</v>
      </c>
      <c r="D33" s="10"/>
      <c r="E33" s="11">
        <f>100+100+100</f>
        <v>300</v>
      </c>
      <c r="F33" s="43"/>
      <c r="G33" s="43"/>
      <c r="H33" s="43"/>
      <c r="I33" s="43"/>
      <c r="J33" s="80"/>
    </row>
    <row r="34" spans="1:6" ht="13.5" customHeight="1">
      <c r="A34" s="1" t="s">
        <v>5</v>
      </c>
      <c r="B34" s="9" t="s">
        <v>72</v>
      </c>
      <c r="C34" s="9">
        <v>240</v>
      </c>
      <c r="D34" s="10" t="s">
        <v>96</v>
      </c>
      <c r="E34" s="11">
        <f>100+100+100</f>
        <v>300</v>
      </c>
      <c r="F34" s="43"/>
    </row>
    <row r="35" spans="1:6" ht="15.75" customHeight="1">
      <c r="A35" s="19" t="s">
        <v>188</v>
      </c>
      <c r="B35" s="9" t="s">
        <v>72</v>
      </c>
      <c r="C35" s="9">
        <v>410</v>
      </c>
      <c r="D35" s="10"/>
      <c r="E35" s="11">
        <f>6127-4792.6-43.6</f>
        <v>1290.7999999999997</v>
      </c>
      <c r="F35" s="43"/>
    </row>
    <row r="36" spans="1:6" ht="13.5" customHeight="1">
      <c r="A36" s="1" t="s">
        <v>5</v>
      </c>
      <c r="B36" s="9" t="s">
        <v>72</v>
      </c>
      <c r="C36" s="9">
        <v>410</v>
      </c>
      <c r="D36" s="10" t="s">
        <v>96</v>
      </c>
      <c r="E36" s="11">
        <f>6127-4792.6-43.6</f>
        <v>1290.7999999999997</v>
      </c>
      <c r="F36" s="43"/>
    </row>
    <row r="37" spans="1:6" ht="18.75" customHeight="1" hidden="1">
      <c r="A37" s="1" t="s">
        <v>267</v>
      </c>
      <c r="B37" s="9" t="s">
        <v>266</v>
      </c>
      <c r="C37" s="9"/>
      <c r="D37" s="10"/>
      <c r="E37" s="11">
        <v>0</v>
      </c>
      <c r="F37" s="43"/>
    </row>
    <row r="38" spans="1:6" ht="24" customHeight="1" hidden="1">
      <c r="A38" s="19" t="s">
        <v>188</v>
      </c>
      <c r="B38" s="9" t="s">
        <v>266</v>
      </c>
      <c r="C38" s="9">
        <v>410</v>
      </c>
      <c r="D38" s="10"/>
      <c r="E38" s="11">
        <v>0</v>
      </c>
      <c r="F38" s="43"/>
    </row>
    <row r="39" spans="1:7" ht="16.5" customHeight="1" hidden="1">
      <c r="A39" s="1" t="s">
        <v>5</v>
      </c>
      <c r="B39" s="9" t="s">
        <v>266</v>
      </c>
      <c r="C39" s="9">
        <v>410</v>
      </c>
      <c r="D39" s="10" t="s">
        <v>96</v>
      </c>
      <c r="E39" s="11">
        <v>0</v>
      </c>
      <c r="F39" s="43"/>
      <c r="G39" s="49"/>
    </row>
    <row r="40" spans="1:6" ht="15">
      <c r="A40" s="95" t="s">
        <v>269</v>
      </c>
      <c r="B40" s="9" t="s">
        <v>268</v>
      </c>
      <c r="C40" s="9"/>
      <c r="D40" s="10"/>
      <c r="E40" s="11">
        <f>677+4277.2-89.1-457.7</f>
        <v>4407.4</v>
      </c>
      <c r="F40" s="43"/>
    </row>
    <row r="41" spans="1:6" ht="15">
      <c r="A41" s="19" t="s">
        <v>188</v>
      </c>
      <c r="B41" s="10" t="s">
        <v>268</v>
      </c>
      <c r="C41" s="9">
        <v>410</v>
      </c>
      <c r="D41" s="10"/>
      <c r="E41" s="11">
        <f>677+4277.2-89.1-457.7</f>
        <v>4407.4</v>
      </c>
      <c r="F41" s="43"/>
    </row>
    <row r="42" spans="1:6" ht="15">
      <c r="A42" s="1" t="s">
        <v>5</v>
      </c>
      <c r="B42" s="10" t="s">
        <v>268</v>
      </c>
      <c r="C42" s="9">
        <v>410</v>
      </c>
      <c r="D42" s="10" t="s">
        <v>96</v>
      </c>
      <c r="E42" s="11">
        <f>677+4277.2-89.1-457.7</f>
        <v>4407.4</v>
      </c>
      <c r="F42" s="43"/>
    </row>
    <row r="43" spans="1:6" ht="27" customHeight="1">
      <c r="A43" s="1" t="s">
        <v>171</v>
      </c>
      <c r="B43" s="10" t="s">
        <v>93</v>
      </c>
      <c r="C43" s="9"/>
      <c r="D43" s="10"/>
      <c r="E43" s="11">
        <f>E46</f>
        <v>34698.600000000006</v>
      </c>
      <c r="F43" s="43"/>
    </row>
    <row r="44" spans="1:6" ht="15">
      <c r="A44" s="1" t="s">
        <v>101</v>
      </c>
      <c r="B44" s="10" t="s">
        <v>115</v>
      </c>
      <c r="C44" s="9"/>
      <c r="D44" s="10"/>
      <c r="E44" s="11">
        <f>21823-3127-3415.6-673+4965.6+10698+8327-3424.7+1900+710-549.6-2535.1</f>
        <v>34698.600000000006</v>
      </c>
      <c r="F44" s="43"/>
    </row>
    <row r="45" spans="1:6" ht="14.25" customHeight="1">
      <c r="A45" s="19" t="s">
        <v>181</v>
      </c>
      <c r="B45" s="9" t="s">
        <v>115</v>
      </c>
      <c r="C45" s="9">
        <v>240</v>
      </c>
      <c r="D45" s="10"/>
      <c r="E45" s="11">
        <f>21823-3127-3415.6-673+4965.6+10698+8327-3424.7+1900+710-549.6-2535.1</f>
        <v>34698.600000000006</v>
      </c>
      <c r="F45" s="43"/>
    </row>
    <row r="46" spans="1:6" ht="15" customHeight="1">
      <c r="A46" s="1" t="s">
        <v>5</v>
      </c>
      <c r="B46" s="9" t="s">
        <v>115</v>
      </c>
      <c r="C46" s="9">
        <v>240</v>
      </c>
      <c r="D46" s="10" t="s">
        <v>96</v>
      </c>
      <c r="E46" s="11">
        <f>21823-3127-3415.6-673+4965.6+10698+8327-3424.7+1900+710-549.6-2535.1</f>
        <v>34698.600000000006</v>
      </c>
      <c r="F46" s="35"/>
    </row>
    <row r="47" spans="1:6" ht="24.75" customHeight="1">
      <c r="A47" s="1" t="s">
        <v>172</v>
      </c>
      <c r="B47" s="9" t="s">
        <v>94</v>
      </c>
      <c r="C47" s="9"/>
      <c r="D47" s="10"/>
      <c r="E47" s="11">
        <f>1600-1500+424.7+800-277.6-200.1</f>
        <v>846.9999999999999</v>
      </c>
      <c r="F47" s="43"/>
    </row>
    <row r="48" spans="1:6" ht="15">
      <c r="A48" s="1" t="s">
        <v>95</v>
      </c>
      <c r="B48" s="9" t="s">
        <v>116</v>
      </c>
      <c r="C48" s="9"/>
      <c r="D48" s="10"/>
      <c r="E48" s="11">
        <f>1600-1500+424.7+800-277.6-200.1</f>
        <v>846.9999999999999</v>
      </c>
      <c r="F48" s="43"/>
    </row>
    <row r="49" spans="1:9" s="17" customFormat="1" ht="16.5" customHeight="1">
      <c r="A49" s="19" t="s">
        <v>181</v>
      </c>
      <c r="B49" s="9" t="s">
        <v>116</v>
      </c>
      <c r="C49" s="9">
        <v>240</v>
      </c>
      <c r="D49" s="10"/>
      <c r="E49" s="11">
        <f>1600-1500+424.7+800-277.6-200.1</f>
        <v>846.9999999999999</v>
      </c>
      <c r="F49" s="43"/>
      <c r="G49" s="39"/>
      <c r="H49" s="39"/>
      <c r="I49" s="39"/>
    </row>
    <row r="50" spans="1:9" s="17" customFormat="1" ht="15" customHeight="1">
      <c r="A50" s="1" t="s">
        <v>5</v>
      </c>
      <c r="B50" s="9" t="s">
        <v>116</v>
      </c>
      <c r="C50" s="9">
        <v>240</v>
      </c>
      <c r="D50" s="10" t="s">
        <v>96</v>
      </c>
      <c r="E50" s="11">
        <f>1600-1500+424.7+800-277.6-200.1</f>
        <v>846.9999999999999</v>
      </c>
      <c r="F50" s="43"/>
      <c r="G50" s="39"/>
      <c r="H50" s="39"/>
      <c r="I50" s="39"/>
    </row>
    <row r="51" spans="1:6" ht="0.75" customHeight="1" hidden="1">
      <c r="A51" s="19"/>
      <c r="B51" s="9"/>
      <c r="C51" s="9"/>
      <c r="D51" s="10"/>
      <c r="E51" s="11">
        <v>1600</v>
      </c>
      <c r="F51" s="43"/>
    </row>
    <row r="52" spans="1:9" s="17" customFormat="1" ht="15.75" customHeight="1" hidden="1">
      <c r="A52" s="1"/>
      <c r="B52" s="9"/>
      <c r="C52" s="9"/>
      <c r="D52" s="10"/>
      <c r="E52" s="11">
        <v>1600</v>
      </c>
      <c r="F52" s="39"/>
      <c r="G52" s="39"/>
      <c r="H52" s="39"/>
      <c r="I52" s="39"/>
    </row>
    <row r="53" spans="1:9" s="17" customFormat="1" ht="16.5" customHeight="1" hidden="1">
      <c r="A53" s="1" t="s">
        <v>261</v>
      </c>
      <c r="B53" s="9" t="s">
        <v>262</v>
      </c>
      <c r="C53" s="9"/>
      <c r="D53" s="10"/>
      <c r="E53" s="11">
        <v>1600</v>
      </c>
      <c r="F53" s="39"/>
      <c r="G53" s="39"/>
      <c r="H53" s="39"/>
      <c r="I53" s="39"/>
    </row>
    <row r="54" spans="1:9" s="17" customFormat="1" ht="16.5" customHeight="1" hidden="1">
      <c r="A54" s="1" t="s">
        <v>263</v>
      </c>
      <c r="B54" s="9" t="s">
        <v>264</v>
      </c>
      <c r="C54" s="9"/>
      <c r="D54" s="10"/>
      <c r="E54" s="11">
        <v>1600</v>
      </c>
      <c r="F54" s="39"/>
      <c r="G54" s="39"/>
      <c r="H54" s="39"/>
      <c r="I54" s="39"/>
    </row>
    <row r="55" spans="1:9" s="17" customFormat="1" ht="16.5" customHeight="1" hidden="1">
      <c r="A55" s="19" t="s">
        <v>181</v>
      </c>
      <c r="B55" s="9" t="s">
        <v>264</v>
      </c>
      <c r="C55" s="9">
        <v>240</v>
      </c>
      <c r="D55" s="10"/>
      <c r="E55" s="11">
        <v>1600</v>
      </c>
      <c r="F55" s="39"/>
      <c r="G55" s="39"/>
      <c r="H55" s="39"/>
      <c r="I55" s="39"/>
    </row>
    <row r="56" spans="1:9" s="17" customFormat="1" ht="16.5" customHeight="1" hidden="1">
      <c r="A56" s="1" t="s">
        <v>5</v>
      </c>
      <c r="B56" s="9" t="s">
        <v>264</v>
      </c>
      <c r="C56" s="9">
        <v>240</v>
      </c>
      <c r="D56" s="10" t="s">
        <v>96</v>
      </c>
      <c r="E56" s="11">
        <v>1600</v>
      </c>
      <c r="F56" s="39"/>
      <c r="G56" s="39"/>
      <c r="H56" s="39"/>
      <c r="I56" s="39"/>
    </row>
    <row r="57" spans="1:9" s="17" customFormat="1" ht="29.25" customHeight="1">
      <c r="A57" s="30" t="s">
        <v>301</v>
      </c>
      <c r="B57" s="23" t="s">
        <v>40</v>
      </c>
      <c r="C57" s="23"/>
      <c r="D57" s="24"/>
      <c r="E57" s="74">
        <f>E58+E65+E72</f>
        <v>128478.09999999998</v>
      </c>
      <c r="F57" s="39"/>
      <c r="G57" s="39"/>
      <c r="H57" s="39"/>
      <c r="I57" s="39"/>
    </row>
    <row r="58" spans="1:5" ht="27" customHeight="1">
      <c r="A58" s="3" t="s">
        <v>173</v>
      </c>
      <c r="B58" s="9" t="s">
        <v>97</v>
      </c>
      <c r="C58" s="23"/>
      <c r="D58" s="24"/>
      <c r="E58" s="74">
        <f>E61+E64</f>
        <v>70464.29999999999</v>
      </c>
    </row>
    <row r="59" spans="1:5" ht="30" customHeight="1">
      <c r="A59" s="90" t="s">
        <v>141</v>
      </c>
      <c r="B59" s="9" t="s">
        <v>73</v>
      </c>
      <c r="C59" s="23"/>
      <c r="D59" s="24"/>
      <c r="E59" s="74">
        <f>27680+2839.9+20500+3000+12000+4000-770-2426-324+4209.7+299.7-545</f>
        <v>70464.29999999999</v>
      </c>
    </row>
    <row r="60" spans="1:5" ht="19.5" customHeight="1">
      <c r="A60" s="19" t="s">
        <v>181</v>
      </c>
      <c r="B60" s="9" t="s">
        <v>73</v>
      </c>
      <c r="C60" s="9">
        <v>240</v>
      </c>
      <c r="D60" s="10"/>
      <c r="E60" s="74">
        <f>E59</f>
        <v>70464.29999999999</v>
      </c>
    </row>
    <row r="61" spans="1:5" ht="15">
      <c r="A61" s="1" t="s">
        <v>278</v>
      </c>
      <c r="B61" s="9" t="s">
        <v>73</v>
      </c>
      <c r="C61" s="9">
        <v>240</v>
      </c>
      <c r="D61" s="10" t="s">
        <v>98</v>
      </c>
      <c r="E61" s="74">
        <f>E60</f>
        <v>70464.29999999999</v>
      </c>
    </row>
    <row r="62" spans="1:5" ht="45" customHeight="1" hidden="1">
      <c r="A62" s="97" t="s">
        <v>315</v>
      </c>
      <c r="B62" s="9" t="s">
        <v>314</v>
      </c>
      <c r="C62" s="9"/>
      <c r="D62" s="10"/>
      <c r="E62" s="74">
        <v>0</v>
      </c>
    </row>
    <row r="63" spans="1:5" ht="15" hidden="1">
      <c r="A63" s="19" t="s">
        <v>181</v>
      </c>
      <c r="B63" s="9" t="s">
        <v>314</v>
      </c>
      <c r="C63" s="9">
        <v>240</v>
      </c>
      <c r="D63" s="10"/>
      <c r="E63" s="74">
        <v>0</v>
      </c>
    </row>
    <row r="64" spans="1:5" ht="15" hidden="1">
      <c r="A64" s="1" t="s">
        <v>278</v>
      </c>
      <c r="B64" s="9" t="s">
        <v>314</v>
      </c>
      <c r="C64" s="9">
        <v>240</v>
      </c>
      <c r="D64" s="10" t="s">
        <v>98</v>
      </c>
      <c r="E64" s="74">
        <v>0</v>
      </c>
    </row>
    <row r="65" spans="1:7" ht="15">
      <c r="A65" s="1" t="s">
        <v>174</v>
      </c>
      <c r="B65" s="9" t="s">
        <v>99</v>
      </c>
      <c r="C65" s="23"/>
      <c r="D65" s="24"/>
      <c r="E65" s="74">
        <f>E66+E69</f>
        <v>13813.2</v>
      </c>
      <c r="F65" s="155"/>
      <c r="G65" s="154"/>
    </row>
    <row r="66" spans="1:9" s="17" customFormat="1" ht="15" customHeight="1">
      <c r="A66" s="1" t="s">
        <v>102</v>
      </c>
      <c r="B66" s="9" t="s">
        <v>100</v>
      </c>
      <c r="C66" s="23"/>
      <c r="D66" s="24"/>
      <c r="E66" s="74">
        <f>3200+30+1440.6-30</f>
        <v>4640.6</v>
      </c>
      <c r="F66" s="157"/>
      <c r="G66" s="158"/>
      <c r="H66" s="39"/>
      <c r="I66" s="39"/>
    </row>
    <row r="67" spans="1:5" ht="18" customHeight="1">
      <c r="A67" s="19" t="s">
        <v>181</v>
      </c>
      <c r="B67" s="9" t="s">
        <v>100</v>
      </c>
      <c r="C67" s="9">
        <v>240</v>
      </c>
      <c r="D67" s="10"/>
      <c r="E67" s="74">
        <f>E66</f>
        <v>4640.6</v>
      </c>
    </row>
    <row r="68" spans="1:5" ht="15">
      <c r="A68" s="1" t="s">
        <v>6</v>
      </c>
      <c r="B68" s="96" t="s">
        <v>100</v>
      </c>
      <c r="C68" s="9">
        <v>240</v>
      </c>
      <c r="D68" s="10" t="s">
        <v>103</v>
      </c>
      <c r="E68" s="74">
        <f>E67</f>
        <v>4640.6</v>
      </c>
    </row>
    <row r="69" spans="1:9" ht="15">
      <c r="A69" s="1" t="s">
        <v>104</v>
      </c>
      <c r="B69" s="9" t="s">
        <v>105</v>
      </c>
      <c r="C69" s="9"/>
      <c r="D69" s="10"/>
      <c r="E69" s="11">
        <f>8000+1172.6</f>
        <v>9172.6</v>
      </c>
      <c r="F69" s="155"/>
      <c r="G69" s="154"/>
      <c r="H69" s="154"/>
      <c r="I69" s="154"/>
    </row>
    <row r="70" spans="1:5" ht="13.5" customHeight="1">
      <c r="A70" s="19" t="s">
        <v>181</v>
      </c>
      <c r="B70" s="9" t="s">
        <v>105</v>
      </c>
      <c r="C70" s="9">
        <v>240</v>
      </c>
      <c r="D70" s="10"/>
      <c r="E70" s="11">
        <f>8000+1172.6</f>
        <v>9172.6</v>
      </c>
    </row>
    <row r="71" spans="1:5" ht="15">
      <c r="A71" s="1" t="s">
        <v>6</v>
      </c>
      <c r="B71" s="9" t="s">
        <v>105</v>
      </c>
      <c r="C71" s="9">
        <v>240</v>
      </c>
      <c r="D71" s="10" t="s">
        <v>103</v>
      </c>
      <c r="E71" s="11">
        <f>8000+1172.6</f>
        <v>9172.6</v>
      </c>
    </row>
    <row r="72" spans="1:7" ht="15">
      <c r="A72" s="1" t="s">
        <v>175</v>
      </c>
      <c r="B72" s="25" t="s">
        <v>106</v>
      </c>
      <c r="C72" s="23"/>
      <c r="D72" s="24"/>
      <c r="E72" s="74">
        <f>E75+E78+E81+E84+E87+E90+E92+E96+E99</f>
        <v>44200.6</v>
      </c>
      <c r="F72" s="49"/>
      <c r="G72" s="49"/>
    </row>
    <row r="73" spans="1:7" ht="15">
      <c r="A73" s="1" t="s">
        <v>107</v>
      </c>
      <c r="B73" s="9" t="s">
        <v>108</v>
      </c>
      <c r="C73" s="9"/>
      <c r="D73" s="10"/>
      <c r="E73" s="11">
        <v>441.3</v>
      </c>
      <c r="F73" s="155"/>
      <c r="G73" s="154"/>
    </row>
    <row r="74" spans="1:5" ht="18" customHeight="1">
      <c r="A74" s="19" t="s">
        <v>181</v>
      </c>
      <c r="B74" s="9" t="s">
        <v>108</v>
      </c>
      <c r="C74" s="9">
        <v>240</v>
      </c>
      <c r="D74" s="10"/>
      <c r="E74" s="11">
        <v>441.3</v>
      </c>
    </row>
    <row r="75" spans="1:5" ht="15">
      <c r="A75" s="1" t="s">
        <v>6</v>
      </c>
      <c r="B75" s="9" t="s">
        <v>108</v>
      </c>
      <c r="C75" s="9">
        <v>240</v>
      </c>
      <c r="D75" s="10" t="s">
        <v>103</v>
      </c>
      <c r="E75" s="11">
        <v>441.3</v>
      </c>
    </row>
    <row r="76" spans="1:8" ht="15">
      <c r="A76" s="1" t="s">
        <v>110</v>
      </c>
      <c r="B76" s="9" t="s">
        <v>111</v>
      </c>
      <c r="C76" s="9"/>
      <c r="D76" s="10"/>
      <c r="E76" s="11">
        <f>6600+348.9+1200+3071+538-2300-538-84.2+295.1</f>
        <v>9130.8</v>
      </c>
      <c r="F76" s="155"/>
      <c r="G76" s="154"/>
      <c r="H76" s="154"/>
    </row>
    <row r="77" spans="1:5" ht="15" customHeight="1">
      <c r="A77" s="19" t="s">
        <v>181</v>
      </c>
      <c r="B77" s="9" t="s">
        <v>111</v>
      </c>
      <c r="C77" s="9">
        <v>240</v>
      </c>
      <c r="D77" s="10"/>
      <c r="E77" s="11">
        <f>6600+348.9+1200+3071+538-2300-538-84.2+295.1</f>
        <v>9130.8</v>
      </c>
    </row>
    <row r="78" spans="1:5" ht="15">
      <c r="A78" s="1" t="s">
        <v>6</v>
      </c>
      <c r="B78" s="9" t="s">
        <v>111</v>
      </c>
      <c r="C78" s="9">
        <v>240</v>
      </c>
      <c r="D78" s="10" t="s">
        <v>103</v>
      </c>
      <c r="E78" s="11">
        <f>6600+348.9+1200+3071+538-2300-538-84.2+295.1</f>
        <v>9130.8</v>
      </c>
    </row>
    <row r="79" spans="1:8" ht="15.75" customHeight="1">
      <c r="A79" s="1" t="s">
        <v>117</v>
      </c>
      <c r="B79" s="9" t="s">
        <v>112</v>
      </c>
      <c r="C79" s="9"/>
      <c r="D79" s="10"/>
      <c r="E79" s="11">
        <f>1500-1350-8.3</f>
        <v>141.7</v>
      </c>
      <c r="F79" s="155"/>
      <c r="G79" s="154"/>
      <c r="H79" s="154"/>
    </row>
    <row r="80" spans="1:5" ht="15" customHeight="1">
      <c r="A80" s="19" t="s">
        <v>181</v>
      </c>
      <c r="B80" s="9" t="s">
        <v>112</v>
      </c>
      <c r="C80" s="9">
        <v>240</v>
      </c>
      <c r="D80" s="10"/>
      <c r="E80" s="11">
        <f>1500-1350-8.3</f>
        <v>141.7</v>
      </c>
    </row>
    <row r="81" spans="1:11" ht="14.25" customHeight="1">
      <c r="A81" s="1" t="s">
        <v>6</v>
      </c>
      <c r="B81" s="9" t="s">
        <v>112</v>
      </c>
      <c r="C81" s="9">
        <v>240</v>
      </c>
      <c r="D81" s="10" t="s">
        <v>103</v>
      </c>
      <c r="E81" s="11">
        <f>1500-1350-8.3</f>
        <v>141.7</v>
      </c>
      <c r="F81" s="145"/>
      <c r="G81" s="146"/>
      <c r="H81" s="146"/>
      <c r="I81" s="146"/>
      <c r="J81" s="146"/>
      <c r="K81" s="146"/>
    </row>
    <row r="82" spans="1:11" ht="18" customHeight="1">
      <c r="A82" s="1" t="s">
        <v>159</v>
      </c>
      <c r="B82" s="9" t="s">
        <v>113</v>
      </c>
      <c r="C82" s="9"/>
      <c r="D82" s="10"/>
      <c r="E82" s="11">
        <f>6000+8000+3000+1000+1367.3+460</f>
        <v>19827.3</v>
      </c>
      <c r="F82" s="145"/>
      <c r="G82" s="146"/>
      <c r="H82" s="146"/>
      <c r="I82" s="146"/>
      <c r="J82" s="146"/>
      <c r="K82" s="146"/>
    </row>
    <row r="83" spans="1:5" ht="15" customHeight="1">
      <c r="A83" s="19" t="s">
        <v>181</v>
      </c>
      <c r="B83" s="9" t="s">
        <v>113</v>
      </c>
      <c r="C83" s="9">
        <v>240</v>
      </c>
      <c r="D83" s="10"/>
      <c r="E83" s="11">
        <f>6000+8000+3000+1000+1367.3+460</f>
        <v>19827.3</v>
      </c>
    </row>
    <row r="84" spans="1:5" ht="13.5" customHeight="1">
      <c r="A84" s="1" t="s">
        <v>6</v>
      </c>
      <c r="B84" s="9" t="s">
        <v>113</v>
      </c>
      <c r="C84" s="9">
        <v>240</v>
      </c>
      <c r="D84" s="10" t="s">
        <v>103</v>
      </c>
      <c r="E84" s="11">
        <f>6000+8000+3000+1000+1367.3+460</f>
        <v>19827.3</v>
      </c>
    </row>
    <row r="85" spans="1:10" ht="13.5">
      <c r="A85" s="1" t="s">
        <v>119</v>
      </c>
      <c r="B85" s="9" t="s">
        <v>118</v>
      </c>
      <c r="C85" s="9"/>
      <c r="D85" s="10"/>
      <c r="E85" s="11">
        <f>200-89.8</f>
        <v>110.2</v>
      </c>
      <c r="F85" s="145"/>
      <c r="G85" s="146"/>
      <c r="H85" s="146"/>
      <c r="I85" s="146"/>
      <c r="J85" s="146"/>
    </row>
    <row r="86" spans="1:9" ht="16.5" customHeight="1">
      <c r="A86" s="19" t="s">
        <v>181</v>
      </c>
      <c r="B86" s="9" t="s">
        <v>118</v>
      </c>
      <c r="C86" s="9">
        <v>240</v>
      </c>
      <c r="D86" s="10"/>
      <c r="E86" s="11">
        <f>200-89.8</f>
        <v>110.2</v>
      </c>
      <c r="F86" s="155"/>
      <c r="G86" s="154"/>
      <c r="H86" s="154"/>
      <c r="I86" s="154"/>
    </row>
    <row r="87" spans="1:8" ht="15">
      <c r="A87" s="1" t="s">
        <v>6</v>
      </c>
      <c r="B87" s="9" t="s">
        <v>118</v>
      </c>
      <c r="C87" s="9">
        <v>240</v>
      </c>
      <c r="D87" s="10" t="s">
        <v>103</v>
      </c>
      <c r="E87" s="11">
        <f>200-89.8</f>
        <v>110.2</v>
      </c>
      <c r="F87" s="157"/>
      <c r="G87" s="158"/>
      <c r="H87" s="158"/>
    </row>
    <row r="88" spans="1:12" s="17" customFormat="1" ht="15.75" customHeight="1">
      <c r="A88" s="1" t="s">
        <v>120</v>
      </c>
      <c r="B88" s="9" t="s">
        <v>109</v>
      </c>
      <c r="C88" s="9"/>
      <c r="D88" s="10"/>
      <c r="E88" s="11">
        <f>11300-1800+130.6+264+4850-3350</f>
        <v>11394.6</v>
      </c>
      <c r="F88" s="102"/>
      <c r="G88" s="46"/>
      <c r="H88" s="46"/>
      <c r="I88" s="46"/>
      <c r="J88" s="46"/>
      <c r="K88" s="46"/>
      <c r="L88" s="46"/>
    </row>
    <row r="89" spans="1:9" s="17" customFormat="1" ht="15.75" customHeight="1">
      <c r="A89" s="19" t="s">
        <v>181</v>
      </c>
      <c r="B89" s="143" t="s">
        <v>109</v>
      </c>
      <c r="C89" s="9">
        <v>240</v>
      </c>
      <c r="D89" s="10"/>
      <c r="E89" s="11">
        <v>11099.6</v>
      </c>
      <c r="F89" s="157"/>
      <c r="G89" s="158"/>
      <c r="H89" s="158"/>
      <c r="I89" s="158"/>
    </row>
    <row r="90" spans="1:9" s="17" customFormat="1" ht="14.25" customHeight="1">
      <c r="A90" s="1" t="s">
        <v>6</v>
      </c>
      <c r="B90" s="143" t="s">
        <v>109</v>
      </c>
      <c r="C90" s="9">
        <v>240</v>
      </c>
      <c r="D90" s="10" t="s">
        <v>103</v>
      </c>
      <c r="E90" s="11">
        <v>11099.6</v>
      </c>
      <c r="F90" s="157"/>
      <c r="G90" s="158"/>
      <c r="H90" s="158"/>
      <c r="I90" s="39"/>
    </row>
    <row r="91" spans="1:9" s="17" customFormat="1" ht="15.75" customHeight="1">
      <c r="A91" s="19" t="s">
        <v>188</v>
      </c>
      <c r="B91" s="143" t="s">
        <v>109</v>
      </c>
      <c r="C91" s="9">
        <v>410</v>
      </c>
      <c r="D91" s="10"/>
      <c r="E91" s="11">
        <v>295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143" t="s">
        <v>109</v>
      </c>
      <c r="C92" s="9">
        <v>410</v>
      </c>
      <c r="D92" s="10" t="s">
        <v>103</v>
      </c>
      <c r="E92" s="11">
        <v>295</v>
      </c>
      <c r="F92" s="40"/>
      <c r="G92" s="41"/>
      <c r="H92" s="41"/>
      <c r="I92" s="39"/>
    </row>
    <row r="93" spans="1:9" s="17" customFormat="1" ht="17.25" customHeight="1" hidden="1">
      <c r="A93" s="1"/>
      <c r="B93" s="9"/>
      <c r="C93" s="9"/>
      <c r="D93" s="10"/>
      <c r="E93" s="11"/>
      <c r="F93" s="40"/>
      <c r="G93" s="41"/>
      <c r="H93" s="41"/>
      <c r="I93" s="39"/>
    </row>
    <row r="94" spans="1:9" s="17" customFormat="1" ht="12" customHeight="1" hidden="1">
      <c r="A94" s="97"/>
      <c r="B94" s="9"/>
      <c r="C94" s="9"/>
      <c r="D94" s="10"/>
      <c r="E94" s="11"/>
      <c r="F94" s="40"/>
      <c r="G94" s="41"/>
      <c r="H94" s="41"/>
      <c r="I94" s="39"/>
    </row>
    <row r="95" spans="1:9" s="17" customFormat="1" ht="14.25" customHeight="1">
      <c r="A95" s="19" t="s">
        <v>277</v>
      </c>
      <c r="B95" s="9" t="s">
        <v>276</v>
      </c>
      <c r="C95" s="9"/>
      <c r="D95" s="10"/>
      <c r="E95" s="11">
        <v>180</v>
      </c>
      <c r="F95" s="40"/>
      <c r="G95" s="41"/>
      <c r="H95" s="41"/>
      <c r="I95" s="39"/>
    </row>
    <row r="96" spans="1:9" s="17" customFormat="1" ht="16.5" customHeight="1">
      <c r="A96" s="1" t="s">
        <v>6</v>
      </c>
      <c r="B96" s="9" t="s">
        <v>276</v>
      </c>
      <c r="C96" s="9">
        <v>240</v>
      </c>
      <c r="D96" s="10" t="s">
        <v>103</v>
      </c>
      <c r="E96" s="11">
        <v>180</v>
      </c>
      <c r="F96" s="40"/>
      <c r="G96" s="41"/>
      <c r="H96" s="41"/>
      <c r="I96" s="39"/>
    </row>
    <row r="97" spans="1:9" s="17" customFormat="1" ht="12" customHeight="1">
      <c r="A97" s="1" t="s">
        <v>292</v>
      </c>
      <c r="B97" s="9" t="s">
        <v>291</v>
      </c>
      <c r="C97" s="9"/>
      <c r="D97" s="10"/>
      <c r="E97" s="11">
        <f>907.8+3000-420-513.1</f>
        <v>2974.7000000000003</v>
      </c>
      <c r="F97" s="41"/>
      <c r="G97" s="41"/>
      <c r="H97" s="41"/>
      <c r="I97" s="39"/>
    </row>
    <row r="98" spans="1:9" s="17" customFormat="1" ht="26.25" customHeight="1">
      <c r="A98" s="21" t="s">
        <v>271</v>
      </c>
      <c r="B98" s="9" t="s">
        <v>291</v>
      </c>
      <c r="C98" s="9">
        <v>810</v>
      </c>
      <c r="D98" s="10"/>
      <c r="E98" s="11">
        <f>907.8+3000-420-513.1</f>
        <v>2974.7000000000003</v>
      </c>
      <c r="F98" s="41"/>
      <c r="G98" s="41"/>
      <c r="H98" s="41"/>
      <c r="I98" s="39"/>
    </row>
    <row r="99" spans="1:9" s="17" customFormat="1" ht="15.75" customHeight="1">
      <c r="A99" s="1" t="s">
        <v>6</v>
      </c>
      <c r="B99" s="9" t="s">
        <v>291</v>
      </c>
      <c r="C99" s="9">
        <v>810</v>
      </c>
      <c r="D99" s="10" t="s">
        <v>103</v>
      </c>
      <c r="E99" s="11">
        <f>907.8+3000-420-513.1</f>
        <v>2974.7000000000003</v>
      </c>
      <c r="F99" s="41"/>
      <c r="G99" s="41"/>
      <c r="H99" s="41"/>
      <c r="I99" s="39"/>
    </row>
    <row r="100" spans="1:9" s="17" customFormat="1" ht="12" customHeight="1" hidden="1">
      <c r="A100" s="1" t="s">
        <v>275</v>
      </c>
      <c r="B100" s="9" t="s">
        <v>272</v>
      </c>
      <c r="C100" s="9"/>
      <c r="D100" s="10"/>
      <c r="E100" s="11">
        <v>907.8</v>
      </c>
      <c r="F100" s="41"/>
      <c r="G100" s="41"/>
      <c r="H100" s="41"/>
      <c r="I100" s="39"/>
    </row>
    <row r="101" spans="1:9" s="17" customFormat="1" ht="28.5" customHeight="1" hidden="1">
      <c r="A101" s="19" t="s">
        <v>181</v>
      </c>
      <c r="B101" s="9" t="s">
        <v>272</v>
      </c>
      <c r="C101" s="9">
        <v>240</v>
      </c>
      <c r="D101" s="10"/>
      <c r="E101" s="11">
        <v>907.8</v>
      </c>
      <c r="F101" s="41"/>
      <c r="G101" s="41"/>
      <c r="H101" s="41"/>
      <c r="I101" s="39"/>
    </row>
    <row r="102" spans="1:9" s="17" customFormat="1" ht="17.25" customHeight="1" hidden="1">
      <c r="A102" s="1" t="s">
        <v>6</v>
      </c>
      <c r="B102" s="9" t="s">
        <v>272</v>
      </c>
      <c r="C102" s="9">
        <v>240</v>
      </c>
      <c r="D102" s="10" t="s">
        <v>103</v>
      </c>
      <c r="E102" s="11">
        <v>907.8</v>
      </c>
      <c r="F102" s="41"/>
      <c r="G102" s="41"/>
      <c r="H102" s="41"/>
      <c r="I102" s="39"/>
    </row>
    <row r="103" spans="1:9" s="17" customFormat="1" ht="12.75" customHeight="1" hidden="1">
      <c r="A103" s="1" t="s">
        <v>274</v>
      </c>
      <c r="B103" s="9" t="s">
        <v>273</v>
      </c>
      <c r="C103" s="9"/>
      <c r="D103" s="10"/>
      <c r="E103" s="11">
        <v>907.8</v>
      </c>
      <c r="F103" s="41"/>
      <c r="G103" s="41"/>
      <c r="H103" s="41"/>
      <c r="I103" s="39"/>
    </row>
    <row r="104" spans="1:9" s="17" customFormat="1" ht="14.25" customHeight="1" hidden="1">
      <c r="A104" s="19" t="s">
        <v>181</v>
      </c>
      <c r="B104" s="9" t="s">
        <v>273</v>
      </c>
      <c r="C104" s="9">
        <v>240</v>
      </c>
      <c r="D104" s="10"/>
      <c r="E104" s="11">
        <v>907.8</v>
      </c>
      <c r="F104" s="41"/>
      <c r="G104" s="41"/>
      <c r="H104" s="41"/>
      <c r="I104" s="39"/>
    </row>
    <row r="105" spans="1:9" s="17" customFormat="1" ht="17.25" customHeight="1" hidden="1">
      <c r="A105" s="1" t="s">
        <v>6</v>
      </c>
      <c r="B105" s="9" t="s">
        <v>273</v>
      </c>
      <c r="C105" s="9">
        <v>240</v>
      </c>
      <c r="D105" s="10" t="s">
        <v>103</v>
      </c>
      <c r="E105" s="11">
        <v>907.8</v>
      </c>
      <c r="F105" s="41"/>
      <c r="G105" s="41"/>
      <c r="H105" s="41"/>
      <c r="I105" s="39"/>
    </row>
    <row r="106" spans="1:9" s="17" customFormat="1" ht="27.75" customHeight="1">
      <c r="A106" s="30" t="s">
        <v>302</v>
      </c>
      <c r="B106" s="23" t="s">
        <v>41</v>
      </c>
      <c r="C106" s="23"/>
      <c r="D106" s="24"/>
      <c r="E106" s="74">
        <f>E107+E111+E127</f>
        <v>22553.600000000002</v>
      </c>
      <c r="F106" s="39"/>
      <c r="G106" s="39"/>
      <c r="H106" s="39"/>
      <c r="I106" s="39"/>
    </row>
    <row r="107" spans="1:5" ht="14.25" customHeight="1">
      <c r="A107" s="91" t="s">
        <v>176</v>
      </c>
      <c r="B107" s="9" t="s">
        <v>121</v>
      </c>
      <c r="C107" s="23"/>
      <c r="D107" s="24"/>
      <c r="E107" s="11">
        <v>1780</v>
      </c>
    </row>
    <row r="108" spans="1:5" ht="16.5" customHeight="1">
      <c r="A108" s="1" t="s">
        <v>125</v>
      </c>
      <c r="B108" s="9" t="s">
        <v>74</v>
      </c>
      <c r="C108" s="23"/>
      <c r="D108" s="24"/>
      <c r="E108" s="11">
        <v>1780</v>
      </c>
    </row>
    <row r="109" spans="1:5" ht="15">
      <c r="A109" s="19" t="s">
        <v>185</v>
      </c>
      <c r="B109" s="9" t="s">
        <v>74</v>
      </c>
      <c r="C109" s="9">
        <v>620</v>
      </c>
      <c r="D109" s="10"/>
      <c r="E109" s="11">
        <v>1780</v>
      </c>
    </row>
    <row r="110" spans="1:8" ht="12" customHeight="1">
      <c r="A110" s="20" t="s">
        <v>12</v>
      </c>
      <c r="B110" s="9" t="s">
        <v>74</v>
      </c>
      <c r="C110" s="9">
        <v>620</v>
      </c>
      <c r="D110" s="10" t="s">
        <v>53</v>
      </c>
      <c r="E110" s="11">
        <v>1780</v>
      </c>
      <c r="F110" s="155"/>
      <c r="G110" s="154"/>
      <c r="H110" s="154"/>
    </row>
    <row r="111" spans="1:5" ht="15">
      <c r="A111" s="1" t="s">
        <v>177</v>
      </c>
      <c r="B111" s="9" t="s">
        <v>122</v>
      </c>
      <c r="C111" s="23"/>
      <c r="D111" s="24"/>
      <c r="E111" s="74">
        <f>E112+E115+E118+E121+E124</f>
        <v>18803.600000000002</v>
      </c>
    </row>
    <row r="112" spans="1:7" ht="24" customHeight="1">
      <c r="A112" s="1" t="s">
        <v>124</v>
      </c>
      <c r="B112" s="9" t="s">
        <v>123</v>
      </c>
      <c r="C112" s="23"/>
      <c r="D112" s="24"/>
      <c r="E112" s="74">
        <v>3585</v>
      </c>
      <c r="F112" s="155"/>
      <c r="G112" s="154"/>
    </row>
    <row r="113" spans="1:5" ht="15">
      <c r="A113" s="19" t="s">
        <v>185</v>
      </c>
      <c r="B113" s="9" t="s">
        <v>123</v>
      </c>
      <c r="C113" s="9">
        <v>620</v>
      </c>
      <c r="D113" s="10"/>
      <c r="E113" s="74">
        <v>3585</v>
      </c>
    </row>
    <row r="114" spans="1:5" ht="14.25" customHeight="1">
      <c r="A114" s="1" t="s">
        <v>2</v>
      </c>
      <c r="B114" s="9" t="s">
        <v>123</v>
      </c>
      <c r="C114" s="9">
        <v>620</v>
      </c>
      <c r="D114" s="10" t="s">
        <v>51</v>
      </c>
      <c r="E114" s="74">
        <v>3585</v>
      </c>
    </row>
    <row r="115" spans="1:5" ht="30" customHeight="1">
      <c r="A115" s="1" t="s">
        <v>163</v>
      </c>
      <c r="B115" s="9" t="s">
        <v>162</v>
      </c>
      <c r="C115" s="9"/>
      <c r="D115" s="10"/>
      <c r="E115" s="11">
        <f>12852-1325.3-301.3</f>
        <v>11225.400000000001</v>
      </c>
    </row>
    <row r="116" spans="1:5" ht="15">
      <c r="A116" s="19" t="s">
        <v>185</v>
      </c>
      <c r="B116" s="9" t="s">
        <v>162</v>
      </c>
      <c r="C116" s="9">
        <v>620</v>
      </c>
      <c r="D116" s="10"/>
      <c r="E116" s="11">
        <f>12852-1325.3-301.3</f>
        <v>11225.400000000001</v>
      </c>
    </row>
    <row r="117" spans="1:9" s="17" customFormat="1" ht="18" customHeight="1">
      <c r="A117" s="1" t="s">
        <v>2</v>
      </c>
      <c r="B117" s="9" t="s">
        <v>162</v>
      </c>
      <c r="C117" s="9">
        <v>620</v>
      </c>
      <c r="D117" s="10" t="s">
        <v>51</v>
      </c>
      <c r="E117" s="11">
        <f>12852-1325.3-301.3</f>
        <v>11225.400000000001</v>
      </c>
      <c r="F117" s="157"/>
      <c r="G117" s="158"/>
      <c r="H117" s="39"/>
      <c r="I117" s="39"/>
    </row>
    <row r="118" spans="1:9" s="17" customFormat="1" ht="18.75" customHeight="1">
      <c r="A118" s="63" t="s">
        <v>312</v>
      </c>
      <c r="B118" s="9" t="s">
        <v>311</v>
      </c>
      <c r="C118" s="9"/>
      <c r="D118" s="10"/>
      <c r="E118" s="11">
        <v>200</v>
      </c>
      <c r="F118" s="41"/>
      <c r="G118" s="41"/>
      <c r="H118" s="39"/>
      <c r="I118" s="39"/>
    </row>
    <row r="119" spans="1:9" s="17" customFormat="1" ht="12.75" customHeight="1">
      <c r="A119" s="19" t="s">
        <v>185</v>
      </c>
      <c r="B119" s="9" t="s">
        <v>311</v>
      </c>
      <c r="C119" s="9">
        <v>620</v>
      </c>
      <c r="D119" s="10"/>
      <c r="E119" s="11">
        <v>200</v>
      </c>
      <c r="F119" s="41"/>
      <c r="G119" s="41"/>
      <c r="H119" s="39"/>
      <c r="I119" s="39"/>
    </row>
    <row r="120" spans="1:9" s="17" customFormat="1" ht="13.5" customHeight="1">
      <c r="A120" s="1" t="s">
        <v>2</v>
      </c>
      <c r="B120" s="9" t="s">
        <v>311</v>
      </c>
      <c r="C120" s="9">
        <v>620</v>
      </c>
      <c r="D120" s="10" t="s">
        <v>51</v>
      </c>
      <c r="E120" s="11">
        <v>200</v>
      </c>
      <c r="F120" s="41"/>
      <c r="G120" s="41"/>
      <c r="H120" s="39"/>
      <c r="I120" s="39"/>
    </row>
    <row r="121" spans="1:9" s="17" customFormat="1" ht="27.75" customHeight="1">
      <c r="A121" s="1" t="s">
        <v>289</v>
      </c>
      <c r="B121" s="9" t="s">
        <v>288</v>
      </c>
      <c r="C121" s="9"/>
      <c r="D121" s="10"/>
      <c r="E121" s="11">
        <f>3190.6+602.6</f>
        <v>3793.2</v>
      </c>
      <c r="F121" s="41"/>
      <c r="G121" s="41"/>
      <c r="H121" s="39"/>
      <c r="I121" s="39"/>
    </row>
    <row r="122" spans="1:9" s="17" customFormat="1" ht="15" customHeight="1">
      <c r="A122" s="19" t="s">
        <v>185</v>
      </c>
      <c r="B122" s="9" t="s">
        <v>288</v>
      </c>
      <c r="C122" s="9">
        <v>620</v>
      </c>
      <c r="D122" s="10"/>
      <c r="E122" s="11">
        <f>3190.6+602.6</f>
        <v>3793.2</v>
      </c>
      <c r="F122" s="41"/>
      <c r="G122" s="41"/>
      <c r="H122" s="39"/>
      <c r="I122" s="39"/>
    </row>
    <row r="123" spans="1:9" s="17" customFormat="1" ht="15" customHeight="1">
      <c r="A123" s="1" t="str">
        <f>$A$117</f>
        <v>Культура</v>
      </c>
      <c r="B123" s="9" t="s">
        <v>288</v>
      </c>
      <c r="C123" s="9">
        <v>620</v>
      </c>
      <c r="D123" s="10" t="s">
        <v>51</v>
      </c>
      <c r="E123" s="11">
        <f>3190.6+602.6</f>
        <v>3793.2</v>
      </c>
      <c r="F123" s="41"/>
      <c r="G123" s="41"/>
      <c r="H123" s="39"/>
      <c r="I123" s="39"/>
    </row>
    <row r="124" spans="1:9" s="17" customFormat="1" ht="33" customHeight="1" hidden="1">
      <c r="A124" s="1" t="s">
        <v>296</v>
      </c>
      <c r="B124" s="9" t="s">
        <v>293</v>
      </c>
      <c r="C124" s="9"/>
      <c r="D124" s="10"/>
      <c r="E124" s="11">
        <v>0</v>
      </c>
      <c r="F124" s="41"/>
      <c r="G124" s="41"/>
      <c r="H124" s="39"/>
      <c r="I124" s="39"/>
    </row>
    <row r="125" spans="1:9" s="17" customFormat="1" ht="21" customHeight="1" hidden="1">
      <c r="A125" s="19" t="s">
        <v>185</v>
      </c>
      <c r="B125" s="9" t="s">
        <v>294</v>
      </c>
      <c r="C125" s="9">
        <v>620</v>
      </c>
      <c r="D125" s="10"/>
      <c r="E125" s="11">
        <v>0</v>
      </c>
      <c r="F125" s="41"/>
      <c r="G125" s="41"/>
      <c r="H125" s="39"/>
      <c r="I125" s="39"/>
    </row>
    <row r="126" spans="1:9" s="17" customFormat="1" ht="18" customHeight="1" hidden="1">
      <c r="A126" s="1" t="str">
        <f>$A$117</f>
        <v>Культура</v>
      </c>
      <c r="B126" s="9" t="s">
        <v>295</v>
      </c>
      <c r="C126" s="9">
        <v>620</v>
      </c>
      <c r="D126" s="10" t="s">
        <v>51</v>
      </c>
      <c r="E126" s="11">
        <v>0</v>
      </c>
      <c r="F126" s="41"/>
      <c r="G126" s="41"/>
      <c r="H126" s="39"/>
      <c r="I126" s="39"/>
    </row>
    <row r="127" spans="1:9" s="17" customFormat="1" ht="17.25" customHeight="1">
      <c r="A127" s="1" t="s">
        <v>178</v>
      </c>
      <c r="B127" s="9" t="s">
        <v>126</v>
      </c>
      <c r="C127" s="9"/>
      <c r="D127" s="10"/>
      <c r="E127" s="11">
        <f>1770+200</f>
        <v>1970</v>
      </c>
      <c r="F127" s="39"/>
      <c r="G127" s="39"/>
      <c r="H127" s="39"/>
      <c r="I127" s="39"/>
    </row>
    <row r="128" spans="1:7" ht="16.5" customHeight="1">
      <c r="A128" s="1" t="s">
        <v>260</v>
      </c>
      <c r="B128" s="9" t="s">
        <v>259</v>
      </c>
      <c r="C128" s="9"/>
      <c r="D128" s="10"/>
      <c r="E128" s="11">
        <f>1770+200</f>
        <v>1970</v>
      </c>
      <c r="F128" s="43"/>
      <c r="G128" s="43"/>
    </row>
    <row r="129" spans="1:7" ht="15">
      <c r="A129" s="19" t="s">
        <v>181</v>
      </c>
      <c r="B129" s="9" t="s">
        <v>259</v>
      </c>
      <c r="C129" s="9">
        <v>240</v>
      </c>
      <c r="D129" s="10"/>
      <c r="E129" s="11">
        <f>1770+200</f>
        <v>1970</v>
      </c>
      <c r="F129" s="43"/>
      <c r="G129" s="43"/>
    </row>
    <row r="130" spans="1:7" ht="18" customHeight="1">
      <c r="A130" s="1" t="s">
        <v>0</v>
      </c>
      <c r="B130" s="9" t="s">
        <v>259</v>
      </c>
      <c r="C130" s="9">
        <v>240</v>
      </c>
      <c r="D130" s="10" t="s">
        <v>52</v>
      </c>
      <c r="E130" s="11">
        <f>1770+200</f>
        <v>1970</v>
      </c>
      <c r="F130" s="43"/>
      <c r="G130" s="43"/>
    </row>
    <row r="131" spans="1:7" ht="26.25" customHeight="1">
      <c r="A131" s="117" t="s">
        <v>298</v>
      </c>
      <c r="B131" s="9" t="s">
        <v>127</v>
      </c>
      <c r="C131" s="9"/>
      <c r="D131" s="10"/>
      <c r="E131" s="11">
        <f>E132+E138+E145</f>
        <v>2875</v>
      </c>
      <c r="F131" s="157"/>
      <c r="G131" s="161"/>
    </row>
    <row r="132" spans="1:5" ht="24.75" customHeight="1">
      <c r="A132" s="3" t="s">
        <v>179</v>
      </c>
      <c r="B132" s="9" t="s">
        <v>128</v>
      </c>
      <c r="C132" s="23"/>
      <c r="D132" s="24"/>
      <c r="E132" s="74">
        <f>E134+E136</f>
        <v>690</v>
      </c>
    </row>
    <row r="133" spans="1:7" ht="15.75" customHeight="1">
      <c r="A133" s="90" t="s">
        <v>133</v>
      </c>
      <c r="B133" s="9" t="s">
        <v>129</v>
      </c>
      <c r="C133" s="23"/>
      <c r="D133" s="24"/>
      <c r="E133" s="74">
        <f>E132</f>
        <v>690</v>
      </c>
      <c r="F133" s="36"/>
      <c r="G133" s="36"/>
    </row>
    <row r="134" spans="1:7" ht="18.75" customHeight="1">
      <c r="A134" s="19" t="s">
        <v>181</v>
      </c>
      <c r="B134" s="9" t="s">
        <v>129</v>
      </c>
      <c r="C134" s="9">
        <v>240</v>
      </c>
      <c r="D134" s="10"/>
      <c r="E134" s="74">
        <f>460-400</f>
        <v>60</v>
      </c>
      <c r="F134" s="43"/>
      <c r="G134" s="43"/>
    </row>
    <row r="135" spans="1:7" ht="15">
      <c r="A135" s="1" t="s">
        <v>10</v>
      </c>
      <c r="B135" s="9" t="s">
        <v>129</v>
      </c>
      <c r="C135" s="9">
        <v>240</v>
      </c>
      <c r="D135" s="10" t="s">
        <v>55</v>
      </c>
      <c r="E135" s="74">
        <f>460-400</f>
        <v>60</v>
      </c>
      <c r="F135" s="43"/>
      <c r="G135" s="43"/>
    </row>
    <row r="136" spans="1:7" ht="15">
      <c r="A136" s="19" t="s">
        <v>187</v>
      </c>
      <c r="B136" s="9" t="s">
        <v>129</v>
      </c>
      <c r="C136" s="9">
        <v>320</v>
      </c>
      <c r="D136" s="10"/>
      <c r="E136" s="74">
        <f>60+400+170</f>
        <v>630</v>
      </c>
      <c r="F136" s="43"/>
      <c r="G136" s="43"/>
    </row>
    <row r="137" spans="1:7" ht="15">
      <c r="A137" s="1" t="s">
        <v>7</v>
      </c>
      <c r="B137" s="9" t="s">
        <v>129</v>
      </c>
      <c r="C137" s="9">
        <v>320</v>
      </c>
      <c r="D137" s="10" t="s">
        <v>56</v>
      </c>
      <c r="E137" s="74">
        <f>60+400+170</f>
        <v>630</v>
      </c>
      <c r="F137" s="43"/>
      <c r="G137" s="43"/>
    </row>
    <row r="138" spans="1:7" ht="28.5" customHeight="1">
      <c r="A138" s="3" t="s">
        <v>180</v>
      </c>
      <c r="B138" s="9" t="s">
        <v>130</v>
      </c>
      <c r="C138" s="9"/>
      <c r="D138" s="10"/>
      <c r="E138" s="11">
        <f>E141+E144</f>
        <v>2095</v>
      </c>
      <c r="F138" s="81"/>
      <c r="G138" s="36"/>
    </row>
    <row r="139" spans="1:7" ht="13.5" customHeight="1">
      <c r="A139" s="13" t="s">
        <v>132</v>
      </c>
      <c r="B139" s="9" t="s">
        <v>131</v>
      </c>
      <c r="C139" s="9"/>
      <c r="D139" s="10"/>
      <c r="E139" s="11">
        <v>2095</v>
      </c>
      <c r="F139" s="43"/>
      <c r="G139" s="36"/>
    </row>
    <row r="140" spans="1:7" ht="13.5" customHeight="1">
      <c r="A140" s="19" t="s">
        <v>187</v>
      </c>
      <c r="B140" s="9" t="s">
        <v>131</v>
      </c>
      <c r="C140" s="9">
        <v>320</v>
      </c>
      <c r="D140" s="10"/>
      <c r="E140" s="11">
        <v>2095</v>
      </c>
      <c r="F140" s="43"/>
      <c r="G140" s="43"/>
    </row>
    <row r="141" spans="1:7" ht="13.5" customHeight="1">
      <c r="A141" s="1" t="s">
        <v>7</v>
      </c>
      <c r="B141" s="9" t="s">
        <v>131</v>
      </c>
      <c r="C141" s="9">
        <v>320</v>
      </c>
      <c r="D141" s="10" t="s">
        <v>56</v>
      </c>
      <c r="E141" s="11">
        <f>1345+200+550</f>
        <v>2095</v>
      </c>
      <c r="F141" s="12"/>
      <c r="G141" s="43"/>
    </row>
    <row r="142" spans="1:7" ht="19.5" customHeight="1" hidden="1">
      <c r="A142" s="1"/>
      <c r="B142" s="9"/>
      <c r="C142" s="9"/>
      <c r="D142" s="10"/>
      <c r="E142" s="11">
        <v>0</v>
      </c>
      <c r="F142" s="81"/>
      <c r="G142" s="43"/>
    </row>
    <row r="143" spans="1:7" ht="15" customHeight="1" hidden="1">
      <c r="A143" s="19"/>
      <c r="B143" s="9"/>
      <c r="C143" s="9"/>
      <c r="D143" s="10"/>
      <c r="E143" s="11">
        <v>0</v>
      </c>
      <c r="F143" s="81"/>
      <c r="G143" s="43"/>
    </row>
    <row r="144" spans="1:7" ht="15.75" customHeight="1" hidden="1">
      <c r="A144" s="1"/>
      <c r="B144" s="9"/>
      <c r="C144" s="9"/>
      <c r="D144" s="10"/>
      <c r="E144" s="11">
        <v>0</v>
      </c>
      <c r="F144" s="81"/>
      <c r="G144" s="43"/>
    </row>
    <row r="145" spans="1:7" ht="17.25" customHeight="1">
      <c r="A145" s="1" t="s">
        <v>204</v>
      </c>
      <c r="B145" s="9" t="s">
        <v>205</v>
      </c>
      <c r="C145" s="9"/>
      <c r="D145" s="10"/>
      <c r="E145" s="11">
        <f>100-90+80</f>
        <v>90</v>
      </c>
      <c r="F145" s="81"/>
      <c r="G145" s="43"/>
    </row>
    <row r="146" spans="1:7" ht="18" customHeight="1">
      <c r="A146" s="19" t="s">
        <v>187</v>
      </c>
      <c r="B146" s="9" t="s">
        <v>203</v>
      </c>
      <c r="C146" s="9">
        <v>320</v>
      </c>
      <c r="D146" s="10"/>
      <c r="E146" s="11">
        <f>100-90+80</f>
        <v>90</v>
      </c>
      <c r="F146" s="114"/>
      <c r="G146" s="43"/>
    </row>
    <row r="147" spans="1:7" ht="15" customHeight="1">
      <c r="A147" s="1" t="s">
        <v>7</v>
      </c>
      <c r="B147" s="9" t="s">
        <v>203</v>
      </c>
      <c r="C147" s="9">
        <v>320</v>
      </c>
      <c r="D147" s="10" t="s">
        <v>56</v>
      </c>
      <c r="E147" s="11">
        <f>100-90+80</f>
        <v>90</v>
      </c>
      <c r="F147" s="81"/>
      <c r="G147" s="43"/>
    </row>
    <row r="148" spans="1:7" ht="33" customHeight="1" hidden="1">
      <c r="A148" s="30" t="s">
        <v>283</v>
      </c>
      <c r="B148" s="9" t="s">
        <v>284</v>
      </c>
      <c r="C148" s="9"/>
      <c r="D148" s="10"/>
      <c r="E148" s="11">
        <f>E149+E152</f>
        <v>0</v>
      </c>
      <c r="F148" s="43"/>
      <c r="G148" s="43"/>
    </row>
    <row r="149" spans="1:7" ht="15.75" customHeight="1" hidden="1">
      <c r="A149" s="1"/>
      <c r="B149" s="9"/>
      <c r="C149" s="93"/>
      <c r="D149" s="10"/>
      <c r="E149" s="11"/>
      <c r="F149" s="43"/>
      <c r="G149" s="43"/>
    </row>
    <row r="150" spans="1:7" ht="19.5" customHeight="1" hidden="1">
      <c r="A150" s="1"/>
      <c r="B150" s="9"/>
      <c r="C150" s="9"/>
      <c r="D150" s="10"/>
      <c r="E150" s="11"/>
      <c r="F150" s="43"/>
      <c r="G150" s="43"/>
    </row>
    <row r="151" spans="1:7" ht="13.5" customHeight="1" hidden="1">
      <c r="A151" s="1"/>
      <c r="B151" s="9"/>
      <c r="C151" s="9"/>
      <c r="D151" s="10"/>
      <c r="E151" s="11"/>
      <c r="F151" s="43"/>
      <c r="G151" s="43"/>
    </row>
    <row r="152" spans="1:11" ht="18" customHeight="1" hidden="1">
      <c r="A152" s="97" t="s">
        <v>285</v>
      </c>
      <c r="B152" s="28" t="s">
        <v>286</v>
      </c>
      <c r="C152" s="29"/>
      <c r="D152" s="4"/>
      <c r="E152" s="11">
        <v>0</v>
      </c>
      <c r="F152" s="43"/>
      <c r="G152" s="43"/>
      <c r="H152" s="43"/>
      <c r="I152" s="43"/>
      <c r="J152" s="80"/>
      <c r="K152" s="80"/>
    </row>
    <row r="153" spans="1:11" ht="18.75" customHeight="1" hidden="1">
      <c r="A153" s="1" t="s">
        <v>28</v>
      </c>
      <c r="B153" s="28" t="s">
        <v>286</v>
      </c>
      <c r="C153" s="9">
        <v>540</v>
      </c>
      <c r="D153" s="10"/>
      <c r="E153" s="11">
        <v>0</v>
      </c>
      <c r="F153" s="43"/>
      <c r="G153" s="43"/>
      <c r="H153" s="43"/>
      <c r="I153" s="43"/>
      <c r="J153" s="80"/>
      <c r="K153" s="80"/>
    </row>
    <row r="154" spans="1:11" ht="12.75" customHeight="1" hidden="1">
      <c r="A154" s="1" t="s">
        <v>7</v>
      </c>
      <c r="B154" s="28" t="s">
        <v>286</v>
      </c>
      <c r="C154" s="9">
        <v>540</v>
      </c>
      <c r="D154" s="10" t="s">
        <v>56</v>
      </c>
      <c r="E154" s="11">
        <v>0</v>
      </c>
      <c r="F154" s="43"/>
      <c r="G154" s="43"/>
      <c r="H154" s="43"/>
      <c r="I154" s="43"/>
      <c r="J154" s="80"/>
      <c r="K154" s="80"/>
    </row>
    <row r="155" spans="1:11" ht="16.5" customHeight="1">
      <c r="A155" s="30" t="s">
        <v>25</v>
      </c>
      <c r="B155" s="23" t="s">
        <v>42</v>
      </c>
      <c r="C155" s="23"/>
      <c r="D155" s="24"/>
      <c r="E155" s="184">
        <f>E159+E166+E169+E171+E173+E177+E197+E202+E210+E220+E222+E225+E228+E233+E237+E241+E245+E249+E252+E258+E262+E255+E162+E176</f>
        <v>127504.7</v>
      </c>
      <c r="F155" s="166"/>
      <c r="G155" s="167"/>
      <c r="H155" s="167"/>
      <c r="I155" s="167"/>
      <c r="J155" s="167"/>
      <c r="K155" s="25"/>
    </row>
    <row r="156" spans="1:11" ht="15">
      <c r="A156" s="1" t="s">
        <v>59</v>
      </c>
      <c r="B156" s="9" t="s">
        <v>43</v>
      </c>
      <c r="C156" s="23"/>
      <c r="D156" s="24"/>
      <c r="E156" s="11">
        <f>E159+E162</f>
        <v>3004.3</v>
      </c>
      <c r="F156" s="98"/>
      <c r="G156" s="118"/>
      <c r="H156" s="42"/>
      <c r="I156" s="42"/>
      <c r="J156" s="32"/>
      <c r="K156" s="25"/>
    </row>
    <row r="157" spans="1:11" ht="15">
      <c r="A157" s="1" t="s">
        <v>57</v>
      </c>
      <c r="B157" s="9" t="s">
        <v>63</v>
      </c>
      <c r="C157" s="9"/>
      <c r="D157" s="10"/>
      <c r="E157" s="11">
        <v>2964</v>
      </c>
      <c r="F157" s="34"/>
      <c r="G157" s="172"/>
      <c r="H157" s="156"/>
      <c r="I157" s="156"/>
      <c r="J157" s="80"/>
      <c r="K157" s="80"/>
    </row>
    <row r="158" spans="1:11" ht="15">
      <c r="A158" s="19" t="s">
        <v>183</v>
      </c>
      <c r="B158" s="9" t="s">
        <v>63</v>
      </c>
      <c r="C158" s="9">
        <v>120</v>
      </c>
      <c r="D158" s="10"/>
      <c r="E158" s="11">
        <v>2964</v>
      </c>
      <c r="F158" s="34"/>
      <c r="G158" s="148"/>
      <c r="H158" s="148"/>
      <c r="I158" s="148"/>
      <c r="J158" s="148"/>
      <c r="K158" s="80"/>
    </row>
    <row r="159" spans="1:11" ht="27" customHeight="1">
      <c r="A159" s="1" t="s">
        <v>29</v>
      </c>
      <c r="B159" s="9" t="s">
        <v>63</v>
      </c>
      <c r="C159" s="9">
        <v>120</v>
      </c>
      <c r="D159" s="10" t="s">
        <v>143</v>
      </c>
      <c r="E159" s="11">
        <v>2964</v>
      </c>
      <c r="F159" s="115"/>
      <c r="G159" s="116"/>
      <c r="H159" s="116"/>
      <c r="I159" s="116"/>
      <c r="J159" s="116"/>
      <c r="K159" s="116"/>
    </row>
    <row r="160" spans="1:11" ht="18.75" customHeight="1">
      <c r="A160" s="97" t="s">
        <v>316</v>
      </c>
      <c r="B160" s="9" t="s">
        <v>317</v>
      </c>
      <c r="C160" s="9"/>
      <c r="D160" s="10"/>
      <c r="E160" s="11">
        <v>40.3</v>
      </c>
      <c r="F160" s="139"/>
      <c r="G160" s="116"/>
      <c r="H160" s="116"/>
      <c r="I160" s="116"/>
      <c r="J160" s="116"/>
      <c r="K160" s="116"/>
    </row>
    <row r="161" spans="1:11" ht="16.5" customHeight="1">
      <c r="A161" s="97" t="s">
        <v>318</v>
      </c>
      <c r="B161" s="9" t="s">
        <v>319</v>
      </c>
      <c r="C161" s="9"/>
      <c r="D161" s="10"/>
      <c r="E161" s="11">
        <v>40.3</v>
      </c>
      <c r="F161" s="139"/>
      <c r="G161" s="116"/>
      <c r="H161" s="116"/>
      <c r="I161" s="116"/>
      <c r="J161" s="116"/>
      <c r="K161" s="116"/>
    </row>
    <row r="162" spans="1:11" ht="27" customHeight="1">
      <c r="A162" s="97" t="s">
        <v>29</v>
      </c>
      <c r="B162" s="9" t="s">
        <v>319</v>
      </c>
      <c r="C162" s="9">
        <v>120</v>
      </c>
      <c r="D162" s="10" t="s">
        <v>143</v>
      </c>
      <c r="E162" s="11">
        <v>40.3</v>
      </c>
      <c r="F162" s="139"/>
      <c r="G162" s="116"/>
      <c r="H162" s="116"/>
      <c r="I162" s="116"/>
      <c r="J162" s="116"/>
      <c r="K162" s="116"/>
    </row>
    <row r="163" spans="1:11" ht="18" customHeight="1">
      <c r="A163" s="1" t="s">
        <v>60</v>
      </c>
      <c r="B163" s="9" t="s">
        <v>44</v>
      </c>
      <c r="C163" s="9"/>
      <c r="D163" s="10"/>
      <c r="E163" s="11">
        <f>E166+E169+E171+E173+E174</f>
        <v>3534.9999999999995</v>
      </c>
      <c r="F163" s="83"/>
      <c r="G163" s="168"/>
      <c r="H163" s="148"/>
      <c r="I163" s="148"/>
      <c r="J163" s="148"/>
      <c r="K163" s="80"/>
    </row>
    <row r="164" spans="1:11" ht="21" customHeight="1">
      <c r="A164" s="1" t="s">
        <v>61</v>
      </c>
      <c r="B164" s="9" t="s">
        <v>64</v>
      </c>
      <c r="C164" s="9"/>
      <c r="D164" s="10"/>
      <c r="E164" s="11">
        <v>2432.1</v>
      </c>
      <c r="F164" s="43"/>
      <c r="G164" s="44"/>
      <c r="H164" s="44"/>
      <c r="I164" s="44"/>
      <c r="J164" s="16"/>
      <c r="K164" s="80"/>
    </row>
    <row r="165" spans="1:11" ht="15">
      <c r="A165" s="19" t="s">
        <v>183</v>
      </c>
      <c r="B165" s="9" t="s">
        <v>64</v>
      </c>
      <c r="C165" s="9">
        <v>120</v>
      </c>
      <c r="D165" s="10"/>
      <c r="E165" s="11">
        <v>2432.1</v>
      </c>
      <c r="F165" s="43"/>
      <c r="G165" s="43"/>
      <c r="H165" s="43"/>
      <c r="I165" s="43"/>
      <c r="J165" s="80"/>
      <c r="K165" s="80"/>
    </row>
    <row r="166" spans="1:11" ht="33" customHeight="1">
      <c r="A166" s="1" t="s">
        <v>11</v>
      </c>
      <c r="B166" s="9" t="s">
        <v>64</v>
      </c>
      <c r="C166" s="9">
        <v>120</v>
      </c>
      <c r="D166" s="10" t="s">
        <v>144</v>
      </c>
      <c r="E166" s="11">
        <v>2432.1</v>
      </c>
      <c r="F166" s="81"/>
      <c r="G166" s="171"/>
      <c r="H166" s="171"/>
      <c r="I166" s="171"/>
      <c r="J166" s="171"/>
      <c r="K166" s="80"/>
    </row>
    <row r="167" spans="1:11" ht="14.25" customHeight="1">
      <c r="A167" s="1" t="s">
        <v>62</v>
      </c>
      <c r="B167" s="9" t="s">
        <v>65</v>
      </c>
      <c r="C167" s="9"/>
      <c r="D167" s="10"/>
      <c r="E167" s="11">
        <f>540-37.9</f>
        <v>502.1</v>
      </c>
      <c r="F167" s="43"/>
      <c r="G167" s="45"/>
      <c r="H167" s="45"/>
      <c r="I167" s="45"/>
      <c r="J167" s="5"/>
      <c r="K167" s="80"/>
    </row>
    <row r="168" spans="1:11" ht="15">
      <c r="A168" s="19" t="s">
        <v>183</v>
      </c>
      <c r="B168" s="9" t="s">
        <v>65</v>
      </c>
      <c r="C168" s="9">
        <v>120</v>
      </c>
      <c r="D168" s="10"/>
      <c r="E168" s="11">
        <f>540-37.9</f>
        <v>502.1</v>
      </c>
      <c r="F168" s="43"/>
      <c r="G168" s="45"/>
      <c r="H168" s="45"/>
      <c r="I168" s="45"/>
      <c r="J168" s="5"/>
      <c r="K168" s="80"/>
    </row>
    <row r="169" spans="1:11" ht="27.75" customHeight="1">
      <c r="A169" s="1" t="s">
        <v>11</v>
      </c>
      <c r="B169" s="9" t="s">
        <v>65</v>
      </c>
      <c r="C169" s="9">
        <v>120</v>
      </c>
      <c r="D169" s="10" t="s">
        <v>144</v>
      </c>
      <c r="E169" s="11">
        <f>540-37.9</f>
        <v>502.1</v>
      </c>
      <c r="F169" s="81"/>
      <c r="G169" s="45"/>
      <c r="H169" s="45"/>
      <c r="I169" s="45"/>
      <c r="J169" s="5"/>
      <c r="K169" s="80"/>
    </row>
    <row r="170" spans="1:11" ht="17.25" customHeight="1">
      <c r="A170" s="19" t="s">
        <v>181</v>
      </c>
      <c r="B170" s="9" t="s">
        <v>65</v>
      </c>
      <c r="C170" s="9">
        <v>240</v>
      </c>
      <c r="D170" s="10"/>
      <c r="E170" s="11">
        <v>460</v>
      </c>
      <c r="F170" s="43"/>
      <c r="G170" s="43"/>
      <c r="H170" s="43"/>
      <c r="I170" s="43"/>
      <c r="J170" s="80"/>
      <c r="K170" s="80"/>
    </row>
    <row r="171" spans="1:11" ht="30" customHeight="1">
      <c r="A171" s="1" t="s">
        <v>11</v>
      </c>
      <c r="B171" s="9" t="s">
        <v>65</v>
      </c>
      <c r="C171" s="9">
        <v>240</v>
      </c>
      <c r="D171" s="10" t="s">
        <v>144</v>
      </c>
      <c r="E171" s="11">
        <v>460</v>
      </c>
      <c r="F171" s="164"/>
      <c r="G171" s="165"/>
      <c r="H171" s="43"/>
      <c r="I171" s="43"/>
      <c r="J171" s="80"/>
      <c r="K171" s="80"/>
    </row>
    <row r="172" spans="1:6" ht="14.25" customHeight="1">
      <c r="A172" s="1" t="s">
        <v>28</v>
      </c>
      <c r="B172" s="9" t="s">
        <v>65</v>
      </c>
      <c r="C172" s="9">
        <v>540</v>
      </c>
      <c r="D172" s="80"/>
      <c r="E172" s="11">
        <f>57.3+37.9</f>
        <v>95.19999999999999</v>
      </c>
      <c r="F172" s="43"/>
    </row>
    <row r="173" spans="1:6" ht="34.5" customHeight="1">
      <c r="A173" s="1" t="s">
        <v>11</v>
      </c>
      <c r="B173" s="9" t="s">
        <v>65</v>
      </c>
      <c r="C173" s="9">
        <v>540</v>
      </c>
      <c r="D173" s="10" t="s">
        <v>144</v>
      </c>
      <c r="E173" s="11">
        <f>57.3+37.9</f>
        <v>95.19999999999999</v>
      </c>
      <c r="F173" s="82"/>
    </row>
    <row r="174" spans="1:6" ht="15" customHeight="1">
      <c r="A174" s="97" t="s">
        <v>316</v>
      </c>
      <c r="B174" s="9" t="s">
        <v>317</v>
      </c>
      <c r="C174" s="9"/>
      <c r="D174" s="10"/>
      <c r="E174" s="11">
        <v>45.6</v>
      </c>
      <c r="F174" s="82"/>
    </row>
    <row r="175" spans="1:6" ht="15" customHeight="1">
      <c r="A175" s="97" t="s">
        <v>318</v>
      </c>
      <c r="B175" s="9" t="s">
        <v>319</v>
      </c>
      <c r="C175" s="9"/>
      <c r="D175" s="10"/>
      <c r="E175" s="11">
        <v>45.6</v>
      </c>
      <c r="F175" s="82"/>
    </row>
    <row r="176" spans="1:6" ht="24" customHeight="1">
      <c r="A176" s="1" t="s">
        <v>11</v>
      </c>
      <c r="B176" s="9" t="s">
        <v>319</v>
      </c>
      <c r="C176" s="9">
        <v>120</v>
      </c>
      <c r="D176" s="10" t="s">
        <v>144</v>
      </c>
      <c r="E176" s="11">
        <v>45.6</v>
      </c>
      <c r="F176" s="82"/>
    </row>
    <row r="177" spans="1:7" ht="14.25" customHeight="1">
      <c r="A177" s="1" t="s">
        <v>58</v>
      </c>
      <c r="B177" s="9" t="s">
        <v>49</v>
      </c>
      <c r="C177" s="9"/>
      <c r="D177" s="10"/>
      <c r="E177" s="11">
        <f>E180+E189+E191+E193+E196+E186+E183</f>
        <v>30448.399999999998</v>
      </c>
      <c r="F177" s="83"/>
      <c r="G177" s="49"/>
    </row>
    <row r="178" spans="1:6" ht="18" customHeight="1">
      <c r="A178" s="1" t="s">
        <v>67</v>
      </c>
      <c r="B178" s="9" t="s">
        <v>69</v>
      </c>
      <c r="C178" s="9"/>
      <c r="D178" s="10"/>
      <c r="E178" s="11">
        <f>23818.9+720+217.5</f>
        <v>24756.4</v>
      </c>
      <c r="F178" s="43"/>
    </row>
    <row r="179" spans="1:6" ht="15">
      <c r="A179" s="19" t="s">
        <v>183</v>
      </c>
      <c r="B179" s="9" t="s">
        <v>69</v>
      </c>
      <c r="C179" s="9">
        <v>120</v>
      </c>
      <c r="D179" s="10"/>
      <c r="E179" s="11">
        <f>23818.9+720+217.5</f>
        <v>24756.4</v>
      </c>
      <c r="F179" s="43"/>
    </row>
    <row r="180" spans="1:7" ht="30" customHeight="1">
      <c r="A180" s="1" t="s">
        <v>18</v>
      </c>
      <c r="B180" s="9" t="s">
        <v>69</v>
      </c>
      <c r="C180" s="9">
        <v>120</v>
      </c>
      <c r="D180" s="10" t="s">
        <v>145</v>
      </c>
      <c r="E180" s="11">
        <f>23818.9+720+217.5</f>
        <v>24756.4</v>
      </c>
      <c r="F180" s="81"/>
      <c r="G180" s="49"/>
    </row>
    <row r="181" spans="1:7" ht="18" customHeight="1">
      <c r="A181" s="1" t="s">
        <v>324</v>
      </c>
      <c r="B181" s="9" t="s">
        <v>323</v>
      </c>
      <c r="C181" s="9"/>
      <c r="D181" s="10"/>
      <c r="E181" s="11">
        <v>188.8</v>
      </c>
      <c r="F181" s="81"/>
      <c r="G181" s="49"/>
    </row>
    <row r="182" spans="1:7" ht="14.25" customHeight="1">
      <c r="A182" s="19" t="s">
        <v>183</v>
      </c>
      <c r="B182" s="9" t="s">
        <v>323</v>
      </c>
      <c r="C182" s="9">
        <v>120</v>
      </c>
      <c r="D182" s="10"/>
      <c r="E182" s="11">
        <v>188.8</v>
      </c>
      <c r="F182" s="81"/>
      <c r="G182" s="49"/>
    </row>
    <row r="183" spans="1:7" ht="30" customHeight="1">
      <c r="A183" s="1" t="s">
        <v>18</v>
      </c>
      <c r="B183" s="9" t="s">
        <v>323</v>
      </c>
      <c r="C183" s="9">
        <v>120</v>
      </c>
      <c r="D183" s="10" t="s">
        <v>145</v>
      </c>
      <c r="E183" s="11">
        <v>188.8</v>
      </c>
      <c r="F183" s="81"/>
      <c r="G183" s="49"/>
    </row>
    <row r="184" spans="1:7" ht="18.75" customHeight="1">
      <c r="A184" s="1" t="s">
        <v>320</v>
      </c>
      <c r="B184" s="9" t="s">
        <v>321</v>
      </c>
      <c r="C184" s="9"/>
      <c r="D184" s="10"/>
      <c r="E184" s="11">
        <v>135.7</v>
      </c>
      <c r="F184" s="81"/>
      <c r="G184" s="49"/>
    </row>
    <row r="185" spans="1:7" ht="18.75" customHeight="1">
      <c r="A185" s="19" t="s">
        <v>183</v>
      </c>
      <c r="B185" s="9" t="s">
        <v>321</v>
      </c>
      <c r="C185" s="9">
        <v>120</v>
      </c>
      <c r="D185" s="10"/>
      <c r="E185" s="11">
        <v>135.7</v>
      </c>
      <c r="F185" s="81"/>
      <c r="G185" s="49"/>
    </row>
    <row r="186" spans="1:7" ht="24" customHeight="1">
      <c r="A186" s="1" t="s">
        <v>33</v>
      </c>
      <c r="B186" s="9" t="s">
        <v>321</v>
      </c>
      <c r="C186" s="9">
        <v>120</v>
      </c>
      <c r="D186" s="10" t="s">
        <v>145</v>
      </c>
      <c r="E186" s="11">
        <v>135.7</v>
      </c>
      <c r="F186" s="81"/>
      <c r="G186" s="49"/>
    </row>
    <row r="187" spans="1:6" ht="15" customHeight="1">
      <c r="A187" s="1" t="s">
        <v>68</v>
      </c>
      <c r="B187" s="9" t="s">
        <v>66</v>
      </c>
      <c r="C187" s="9"/>
      <c r="D187" s="10"/>
      <c r="E187" s="11">
        <f>E189+E191+E193</f>
        <v>4703.4</v>
      </c>
      <c r="F187" s="43"/>
    </row>
    <row r="188" spans="1:6" ht="14.25" customHeight="1">
      <c r="A188" s="19" t="s">
        <v>181</v>
      </c>
      <c r="B188" s="9" t="s">
        <v>66</v>
      </c>
      <c r="C188" s="9">
        <v>240</v>
      </c>
      <c r="D188" s="10"/>
      <c r="E188" s="11">
        <f>4218.6-55-188.8</f>
        <v>3974.8</v>
      </c>
      <c r="F188" s="43"/>
    </row>
    <row r="189" spans="1:9" ht="27">
      <c r="A189" s="1" t="s">
        <v>33</v>
      </c>
      <c r="B189" s="9" t="s">
        <v>66</v>
      </c>
      <c r="C189" s="9">
        <v>240</v>
      </c>
      <c r="D189" s="10" t="s">
        <v>145</v>
      </c>
      <c r="E189" s="11">
        <f>4218.6-55-188.8</f>
        <v>3974.8</v>
      </c>
      <c r="F189" s="155"/>
      <c r="G189" s="156"/>
      <c r="H189" s="156"/>
      <c r="I189" s="156"/>
    </row>
    <row r="190" spans="1:6" ht="15">
      <c r="A190" s="19" t="s">
        <v>184</v>
      </c>
      <c r="B190" s="9" t="s">
        <v>66</v>
      </c>
      <c r="C190" s="9">
        <v>850</v>
      </c>
      <c r="D190" s="10"/>
      <c r="E190" s="11">
        <f>4.6+55</f>
        <v>59.6</v>
      </c>
      <c r="F190" s="43"/>
    </row>
    <row r="191" spans="1:10" ht="30" customHeight="1">
      <c r="A191" s="1" t="s">
        <v>18</v>
      </c>
      <c r="B191" s="9" t="s">
        <v>66</v>
      </c>
      <c r="C191" s="9">
        <v>850</v>
      </c>
      <c r="D191" s="10" t="s">
        <v>145</v>
      </c>
      <c r="E191" s="11">
        <f>4.6+55</f>
        <v>59.6</v>
      </c>
      <c r="F191" s="162"/>
      <c r="G191" s="163"/>
      <c r="H191" s="163"/>
      <c r="I191" s="163"/>
      <c r="J191" s="163"/>
    </row>
    <row r="192" spans="1:7" ht="17.25" customHeight="1">
      <c r="A192" s="1" t="s">
        <v>28</v>
      </c>
      <c r="B192" s="9" t="s">
        <v>66</v>
      </c>
      <c r="C192" s="9">
        <v>540</v>
      </c>
      <c r="D192" s="10"/>
      <c r="E192" s="128">
        <v>669</v>
      </c>
      <c r="F192" s="43"/>
      <c r="G192" s="100"/>
    </row>
    <row r="193" spans="1:7" ht="27" customHeight="1">
      <c r="A193" s="1" t="s">
        <v>33</v>
      </c>
      <c r="B193" s="9" t="s">
        <v>66</v>
      </c>
      <c r="C193" s="9">
        <v>540</v>
      </c>
      <c r="D193" s="10" t="s">
        <v>145</v>
      </c>
      <c r="E193" s="128">
        <f>547.2+121.8</f>
        <v>669</v>
      </c>
      <c r="F193" s="43"/>
      <c r="G193" s="100"/>
    </row>
    <row r="194" spans="1:7" ht="16.5" customHeight="1">
      <c r="A194" s="97" t="s">
        <v>316</v>
      </c>
      <c r="B194" s="9" t="s">
        <v>317</v>
      </c>
      <c r="C194" s="9"/>
      <c r="D194" s="10"/>
      <c r="E194" s="128">
        <v>664.1</v>
      </c>
      <c r="F194" s="43"/>
      <c r="G194" s="100"/>
    </row>
    <row r="195" spans="1:7" ht="27" customHeight="1">
      <c r="A195" s="97" t="s">
        <v>318</v>
      </c>
      <c r="B195" s="9" t="s">
        <v>319</v>
      </c>
      <c r="C195" s="9"/>
      <c r="D195" s="10"/>
      <c r="E195" s="128">
        <v>664.1</v>
      </c>
      <c r="F195" s="43"/>
      <c r="G195" s="100"/>
    </row>
    <row r="196" spans="1:7" ht="27" customHeight="1">
      <c r="A196" s="1" t="s">
        <v>33</v>
      </c>
      <c r="B196" s="9" t="s">
        <v>319</v>
      </c>
      <c r="C196" s="9">
        <v>120</v>
      </c>
      <c r="D196" s="10" t="s">
        <v>145</v>
      </c>
      <c r="E196" s="128">
        <v>664.1</v>
      </c>
      <c r="F196" s="43"/>
      <c r="G196" s="100"/>
    </row>
    <row r="197" spans="1:7" ht="16.5" customHeight="1">
      <c r="A197" s="1" t="s">
        <v>306</v>
      </c>
      <c r="B197" s="10" t="s">
        <v>304</v>
      </c>
      <c r="C197" s="14"/>
      <c r="D197" s="10"/>
      <c r="E197" s="11">
        <f>980+220-300</f>
        <v>900</v>
      </c>
      <c r="F197" s="43"/>
      <c r="G197" s="100"/>
    </row>
    <row r="198" spans="1:7" ht="13.5" customHeight="1">
      <c r="A198" s="19" t="s">
        <v>181</v>
      </c>
      <c r="B198" s="10" t="s">
        <v>304</v>
      </c>
      <c r="C198" s="14">
        <v>240</v>
      </c>
      <c r="D198" s="10"/>
      <c r="E198" s="11">
        <f>980+220-300</f>
        <v>900</v>
      </c>
      <c r="F198" s="43"/>
      <c r="G198" s="100"/>
    </row>
    <row r="199" spans="1:7" ht="16.5" customHeight="1">
      <c r="A199" s="1" t="s">
        <v>305</v>
      </c>
      <c r="B199" s="10" t="s">
        <v>304</v>
      </c>
      <c r="C199" s="14">
        <v>240</v>
      </c>
      <c r="D199" s="10" t="s">
        <v>303</v>
      </c>
      <c r="E199" s="11">
        <f>980+220-300</f>
        <v>900</v>
      </c>
      <c r="F199" s="43"/>
      <c r="G199" s="100"/>
    </row>
    <row r="200" spans="1:6" ht="15">
      <c r="A200" s="1" t="s">
        <v>75</v>
      </c>
      <c r="B200" s="9" t="s">
        <v>45</v>
      </c>
      <c r="C200" s="9"/>
      <c r="D200" s="10"/>
      <c r="E200" s="11">
        <f>680.5-130.6-110-157.8-250.9-31.2</f>
        <v>-3.907985046680551E-14</v>
      </c>
      <c r="F200" s="43"/>
    </row>
    <row r="201" spans="1:5" ht="15">
      <c r="A201" s="1" t="s">
        <v>4</v>
      </c>
      <c r="B201" s="9" t="s">
        <v>70</v>
      </c>
      <c r="C201" s="9">
        <v>870</v>
      </c>
      <c r="D201" s="10"/>
      <c r="E201" s="11">
        <f>E200</f>
        <v>-3.907985046680551E-14</v>
      </c>
    </row>
    <row r="202" spans="1:8" ht="15">
      <c r="A202" s="1" t="s">
        <v>3</v>
      </c>
      <c r="B202" s="9" t="s">
        <v>70</v>
      </c>
      <c r="C202" s="9">
        <v>870</v>
      </c>
      <c r="D202" s="10" t="s">
        <v>146</v>
      </c>
      <c r="E202" s="11">
        <f>E201</f>
        <v>-3.907985046680551E-14</v>
      </c>
      <c r="F202" s="155"/>
      <c r="G202" s="154"/>
      <c r="H202" s="154"/>
    </row>
    <row r="203" spans="1:9" ht="30.75" customHeight="1" hidden="1">
      <c r="A203" s="1" t="s">
        <v>78</v>
      </c>
      <c r="B203" s="9" t="s">
        <v>46</v>
      </c>
      <c r="C203" s="9"/>
      <c r="D203" s="10"/>
      <c r="E203" s="11">
        <v>0</v>
      </c>
      <c r="F203" s="155"/>
      <c r="G203" s="154"/>
      <c r="H203" s="154"/>
      <c r="I203" s="154"/>
    </row>
    <row r="204" spans="1:10" ht="13.5" customHeight="1" hidden="1">
      <c r="A204" s="1" t="s">
        <v>142</v>
      </c>
      <c r="B204" s="9" t="s">
        <v>161</v>
      </c>
      <c r="C204" s="9"/>
      <c r="D204" s="10"/>
      <c r="E204" s="11">
        <v>0</v>
      </c>
      <c r="F204" s="104"/>
      <c r="G204" s="103"/>
      <c r="H204" s="103"/>
      <c r="I204" s="103"/>
      <c r="J204" s="111"/>
    </row>
    <row r="205" spans="1:5" ht="15" hidden="1">
      <c r="A205" s="19" t="s">
        <v>183</v>
      </c>
      <c r="B205" s="9" t="s">
        <v>161</v>
      </c>
      <c r="C205" s="9">
        <v>120</v>
      </c>
      <c r="D205" s="10"/>
      <c r="E205" s="11">
        <v>0</v>
      </c>
    </row>
    <row r="206" spans="1:5" ht="15" hidden="1">
      <c r="A206" s="1" t="s">
        <v>280</v>
      </c>
      <c r="B206" s="9" t="s">
        <v>161</v>
      </c>
      <c r="C206" s="9">
        <v>120</v>
      </c>
      <c r="D206" s="10" t="s">
        <v>282</v>
      </c>
      <c r="E206" s="11">
        <v>0</v>
      </c>
    </row>
    <row r="207" spans="1:5" ht="17.25" customHeight="1" hidden="1">
      <c r="A207" s="19" t="s">
        <v>181</v>
      </c>
      <c r="B207" s="9" t="s">
        <v>161</v>
      </c>
      <c r="C207" s="9">
        <v>240</v>
      </c>
      <c r="D207" s="10"/>
      <c r="E207" s="11">
        <v>0</v>
      </c>
    </row>
    <row r="208" spans="1:5" ht="15" hidden="1">
      <c r="A208" s="1" t="s">
        <v>280</v>
      </c>
      <c r="B208" s="9" t="s">
        <v>161</v>
      </c>
      <c r="C208" s="9">
        <v>240</v>
      </c>
      <c r="D208" s="10" t="s">
        <v>282</v>
      </c>
      <c r="E208" s="11">
        <v>0</v>
      </c>
    </row>
    <row r="209" spans="1:7" ht="27">
      <c r="A209" s="1" t="s">
        <v>147</v>
      </c>
      <c r="B209" s="9" t="s">
        <v>47</v>
      </c>
      <c r="C209" s="9"/>
      <c r="D209" s="10"/>
      <c r="E209" s="11">
        <f>E210</f>
        <v>13395.4</v>
      </c>
      <c r="F209" s="155"/>
      <c r="G209" s="154"/>
    </row>
    <row r="210" spans="1:5" ht="15">
      <c r="A210" s="1" t="s">
        <v>76</v>
      </c>
      <c r="B210" s="9" t="s">
        <v>134</v>
      </c>
      <c r="C210" s="9"/>
      <c r="D210" s="10"/>
      <c r="E210" s="11">
        <f>E211+E213+E215</f>
        <v>13395.4</v>
      </c>
    </row>
    <row r="211" spans="1:5" ht="15">
      <c r="A211" s="19" t="s">
        <v>182</v>
      </c>
      <c r="B211" s="9" t="s">
        <v>134</v>
      </c>
      <c r="C211" s="9">
        <v>110</v>
      </c>
      <c r="D211" s="10"/>
      <c r="E211" s="11">
        <v>9719</v>
      </c>
    </row>
    <row r="212" spans="1:5" ht="15">
      <c r="A212" s="1" t="s">
        <v>10</v>
      </c>
      <c r="B212" s="9" t="s">
        <v>134</v>
      </c>
      <c r="C212" s="9">
        <v>110</v>
      </c>
      <c r="D212" s="10" t="s">
        <v>55</v>
      </c>
      <c r="E212" s="11">
        <v>9719</v>
      </c>
    </row>
    <row r="213" spans="1:5" ht="16.5" customHeight="1">
      <c r="A213" s="19" t="s">
        <v>181</v>
      </c>
      <c r="B213" s="9" t="s">
        <v>134</v>
      </c>
      <c r="C213" s="9">
        <v>240</v>
      </c>
      <c r="D213" s="10"/>
      <c r="E213" s="11">
        <f>1990.4+1585+100</f>
        <v>3675.4</v>
      </c>
    </row>
    <row r="214" spans="1:5" ht="13.5" customHeight="1">
      <c r="A214" s="1" t="s">
        <v>10</v>
      </c>
      <c r="B214" s="9" t="s">
        <v>134</v>
      </c>
      <c r="C214" s="9">
        <v>240</v>
      </c>
      <c r="D214" s="10" t="s">
        <v>55</v>
      </c>
      <c r="E214" s="11">
        <f>1990.4+1585+100</f>
        <v>3675.4</v>
      </c>
    </row>
    <row r="215" spans="1:5" ht="15">
      <c r="A215" s="19" t="s">
        <v>184</v>
      </c>
      <c r="B215" s="9" t="s">
        <v>135</v>
      </c>
      <c r="C215" s="9">
        <v>850</v>
      </c>
      <c r="D215" s="10"/>
      <c r="E215" s="11">
        <v>1</v>
      </c>
    </row>
    <row r="216" spans="1:5" ht="15">
      <c r="A216" s="1" t="s">
        <v>10</v>
      </c>
      <c r="B216" s="9" t="s">
        <v>135</v>
      </c>
      <c r="C216" s="9">
        <v>850</v>
      </c>
      <c r="D216" s="10" t="s">
        <v>55</v>
      </c>
      <c r="E216" s="11">
        <v>1</v>
      </c>
    </row>
    <row r="217" spans="1:6" ht="20.25" customHeight="1">
      <c r="A217" s="1" t="s">
        <v>164</v>
      </c>
      <c r="B217" s="9" t="s">
        <v>148</v>
      </c>
      <c r="C217" s="9"/>
      <c r="D217" s="10"/>
      <c r="E217" s="11">
        <f>E218+E223+E226</f>
        <v>10818.800000000001</v>
      </c>
      <c r="F217" s="49"/>
    </row>
    <row r="218" spans="1:11" ht="13.5">
      <c r="A218" s="1" t="s">
        <v>149</v>
      </c>
      <c r="B218" s="9" t="s">
        <v>136</v>
      </c>
      <c r="C218" s="9"/>
      <c r="D218" s="10"/>
      <c r="E218" s="11">
        <f>E220+E222</f>
        <v>10138.7</v>
      </c>
      <c r="F218" s="145"/>
      <c r="G218" s="146"/>
      <c r="H218" s="146"/>
      <c r="I218" s="146"/>
      <c r="J218" s="146"/>
      <c r="K218" s="146"/>
    </row>
    <row r="219" spans="1:8" ht="18" customHeight="1">
      <c r="A219" s="19" t="s">
        <v>181</v>
      </c>
      <c r="B219" s="9" t="s">
        <v>136</v>
      </c>
      <c r="C219" s="9">
        <v>240</v>
      </c>
      <c r="D219" s="10"/>
      <c r="E219" s="11">
        <v>10099.7</v>
      </c>
      <c r="F219" s="153"/>
      <c r="G219" s="154"/>
      <c r="H219" s="154"/>
    </row>
    <row r="220" spans="1:7" ht="15.75" customHeight="1">
      <c r="A220" s="1" t="s">
        <v>10</v>
      </c>
      <c r="B220" s="9" t="s">
        <v>136</v>
      </c>
      <c r="C220" s="9">
        <v>240</v>
      </c>
      <c r="D220" s="10" t="s">
        <v>55</v>
      </c>
      <c r="E220" s="11">
        <v>10099.7</v>
      </c>
      <c r="F220" s="155"/>
      <c r="G220" s="154"/>
    </row>
    <row r="221" spans="1:8" ht="15">
      <c r="A221" s="19" t="s">
        <v>184</v>
      </c>
      <c r="B221" s="9" t="s">
        <v>136</v>
      </c>
      <c r="C221" s="9">
        <v>850</v>
      </c>
      <c r="D221" s="10"/>
      <c r="E221" s="11">
        <f>20+19</f>
        <v>39</v>
      </c>
      <c r="F221" s="155"/>
      <c r="G221" s="154"/>
      <c r="H221" s="154"/>
    </row>
    <row r="222" spans="1:8" ht="15">
      <c r="A222" s="1" t="s">
        <v>10</v>
      </c>
      <c r="B222" s="9" t="s">
        <v>136</v>
      </c>
      <c r="C222" s="9">
        <v>850</v>
      </c>
      <c r="D222" s="10" t="s">
        <v>55</v>
      </c>
      <c r="E222" s="11">
        <f>20+19</f>
        <v>39</v>
      </c>
      <c r="F222" s="155"/>
      <c r="G222" s="154"/>
      <c r="H222" s="154"/>
    </row>
    <row r="223" spans="1:8" ht="15">
      <c r="A223" s="1" t="s">
        <v>192</v>
      </c>
      <c r="B223" s="9" t="s">
        <v>191</v>
      </c>
      <c r="C223" s="9"/>
      <c r="D223" s="10"/>
      <c r="E223" s="11">
        <v>610.1</v>
      </c>
      <c r="F223" s="47"/>
      <c r="G223" s="47"/>
      <c r="H223" s="47"/>
    </row>
    <row r="224" spans="1:8" ht="18" customHeight="1">
      <c r="A224" s="19" t="s">
        <v>181</v>
      </c>
      <c r="B224" s="9" t="s">
        <v>191</v>
      </c>
      <c r="C224" s="9">
        <v>240</v>
      </c>
      <c r="D224" s="10"/>
      <c r="E224" s="11">
        <v>610.1</v>
      </c>
      <c r="F224" s="47"/>
      <c r="G224" s="47"/>
      <c r="H224" s="47"/>
    </row>
    <row r="225" spans="1:8" ht="15">
      <c r="A225" s="1" t="s">
        <v>10</v>
      </c>
      <c r="B225" s="9" t="s">
        <v>191</v>
      </c>
      <c r="C225" s="9">
        <v>240</v>
      </c>
      <c r="D225" s="10" t="s">
        <v>55</v>
      </c>
      <c r="E225" s="11">
        <v>610.1</v>
      </c>
      <c r="F225" s="47"/>
      <c r="G225" s="47"/>
      <c r="H225" s="47"/>
    </row>
    <row r="226" spans="1:8" ht="15">
      <c r="A226" s="1" t="s">
        <v>194</v>
      </c>
      <c r="B226" s="9" t="s">
        <v>193</v>
      </c>
      <c r="C226" s="9"/>
      <c r="D226" s="10"/>
      <c r="E226" s="11">
        <v>70</v>
      </c>
      <c r="F226" s="47"/>
      <c r="G226" s="47"/>
      <c r="H226" s="47"/>
    </row>
    <row r="227" spans="1:8" ht="15">
      <c r="A227" s="1" t="s">
        <v>195</v>
      </c>
      <c r="B227" s="9" t="s">
        <v>193</v>
      </c>
      <c r="C227" s="9">
        <v>350</v>
      </c>
      <c r="D227" s="10"/>
      <c r="E227" s="11">
        <v>70</v>
      </c>
      <c r="F227" s="47"/>
      <c r="G227" s="47"/>
      <c r="H227" s="47"/>
    </row>
    <row r="228" spans="1:9" ht="13.5" customHeight="1">
      <c r="A228" s="1" t="s">
        <v>10</v>
      </c>
      <c r="B228" s="9" t="s">
        <v>193</v>
      </c>
      <c r="C228" s="9">
        <v>350</v>
      </c>
      <c r="D228" s="10" t="s">
        <v>55</v>
      </c>
      <c r="E228" s="11">
        <v>70</v>
      </c>
      <c r="F228" s="123"/>
      <c r="G228" s="123"/>
      <c r="H228" s="123"/>
      <c r="I228" s="124"/>
    </row>
    <row r="229" spans="1:9" ht="15" customHeight="1" hidden="1">
      <c r="A229" s="84" t="s">
        <v>77</v>
      </c>
      <c r="B229" s="85" t="s">
        <v>48</v>
      </c>
      <c r="C229" s="85"/>
      <c r="D229" s="86"/>
      <c r="E229" s="87"/>
      <c r="F229" s="124"/>
      <c r="G229" s="124"/>
      <c r="H229" s="124"/>
      <c r="I229" s="124"/>
    </row>
    <row r="230" spans="1:9" ht="18" customHeight="1">
      <c r="A230" s="1" t="s">
        <v>77</v>
      </c>
      <c r="B230" s="9" t="s">
        <v>48</v>
      </c>
      <c r="C230" s="9"/>
      <c r="D230" s="10"/>
      <c r="E230" s="11">
        <v>556.5</v>
      </c>
      <c r="F230" s="124"/>
      <c r="G230" s="124"/>
      <c r="H230" s="124"/>
      <c r="I230" s="124"/>
    </row>
    <row r="231" spans="1:9" ht="15.75" customHeight="1">
      <c r="A231" s="1" t="s">
        <v>151</v>
      </c>
      <c r="B231" s="8" t="s">
        <v>160</v>
      </c>
      <c r="C231" s="9"/>
      <c r="D231" s="10"/>
      <c r="E231" s="11">
        <v>556.5</v>
      </c>
      <c r="F231" s="124">
        <v>492.5</v>
      </c>
      <c r="G231" s="124"/>
      <c r="H231" s="125">
        <f>E230-F231</f>
        <v>64</v>
      </c>
      <c r="I231" s="124"/>
    </row>
    <row r="232" spans="1:9" ht="15" customHeight="1">
      <c r="A232" s="19" t="s">
        <v>183</v>
      </c>
      <c r="B232" s="8" t="s">
        <v>160</v>
      </c>
      <c r="C232" s="9">
        <v>120</v>
      </c>
      <c r="D232" s="10"/>
      <c r="E232" s="11">
        <v>556.5</v>
      </c>
      <c r="F232" s="124"/>
      <c r="G232" s="124"/>
      <c r="H232" s="124"/>
      <c r="I232" s="124"/>
    </row>
    <row r="233" spans="1:9" ht="15" customHeight="1">
      <c r="A233" s="1" t="s">
        <v>8</v>
      </c>
      <c r="B233" s="8" t="s">
        <v>160</v>
      </c>
      <c r="C233" s="9">
        <v>120</v>
      </c>
      <c r="D233" s="10" t="s">
        <v>152</v>
      </c>
      <c r="E233" s="11">
        <v>556.5</v>
      </c>
      <c r="F233" s="124"/>
      <c r="G233" s="124"/>
      <c r="H233" s="124"/>
      <c r="I233" s="124"/>
    </row>
    <row r="234" spans="1:9" ht="26.25" customHeight="1">
      <c r="A234" s="1" t="s">
        <v>78</v>
      </c>
      <c r="B234" s="9" t="s">
        <v>46</v>
      </c>
      <c r="C234" s="9"/>
      <c r="D234" s="10"/>
      <c r="E234" s="11">
        <v>7</v>
      </c>
      <c r="F234" s="124"/>
      <c r="G234" s="124"/>
      <c r="H234" s="124"/>
      <c r="I234" s="124"/>
    </row>
    <row r="235" spans="1:9" ht="31.5" customHeight="1">
      <c r="A235" s="1" t="s">
        <v>142</v>
      </c>
      <c r="B235" s="9" t="s">
        <v>161</v>
      </c>
      <c r="C235" s="9"/>
      <c r="D235" s="10"/>
      <c r="E235" s="11">
        <v>7</v>
      </c>
      <c r="F235" s="124"/>
      <c r="G235" s="124"/>
      <c r="H235" s="124"/>
      <c r="I235" s="124"/>
    </row>
    <row r="236" spans="1:9" ht="21" customHeight="1">
      <c r="A236" s="31" t="s">
        <v>183</v>
      </c>
      <c r="B236" s="9" t="s">
        <v>161</v>
      </c>
      <c r="C236" s="9">
        <v>120</v>
      </c>
      <c r="D236" s="10"/>
      <c r="E236" s="11">
        <v>7</v>
      </c>
      <c r="F236" s="124">
        <v>615.5</v>
      </c>
      <c r="G236" s="124"/>
      <c r="H236" s="125">
        <f>F236-E236</f>
        <v>608.5</v>
      </c>
      <c r="I236" s="124"/>
    </row>
    <row r="237" spans="1:9" ht="21" customHeight="1">
      <c r="A237" s="1" t="s">
        <v>280</v>
      </c>
      <c r="B237" s="9" t="s">
        <v>161</v>
      </c>
      <c r="C237" s="9">
        <v>120</v>
      </c>
      <c r="D237" s="10" t="s">
        <v>282</v>
      </c>
      <c r="E237" s="11">
        <v>7</v>
      </c>
      <c r="F237" s="124"/>
      <c r="G237" s="124"/>
      <c r="H237" s="124"/>
      <c r="I237" s="124"/>
    </row>
    <row r="238" spans="1:9" ht="27" customHeight="1">
      <c r="A238" s="4" t="s">
        <v>165</v>
      </c>
      <c r="B238" s="26" t="s">
        <v>150</v>
      </c>
      <c r="C238" s="9"/>
      <c r="D238" s="10"/>
      <c r="E238" s="11">
        <v>220</v>
      </c>
      <c r="F238" s="124"/>
      <c r="G238" s="124"/>
      <c r="H238" s="124"/>
      <c r="I238" s="124"/>
    </row>
    <row r="239" spans="1:5" ht="17.25" customHeight="1">
      <c r="A239" s="4" t="s">
        <v>166</v>
      </c>
      <c r="B239" s="26" t="s">
        <v>137</v>
      </c>
      <c r="C239" s="9"/>
      <c r="D239" s="10"/>
      <c r="E239" s="11">
        <v>220</v>
      </c>
    </row>
    <row r="240" spans="1:6" ht="32.25" customHeight="1">
      <c r="A240" s="21" t="s">
        <v>271</v>
      </c>
      <c r="B240" s="26" t="s">
        <v>137</v>
      </c>
      <c r="C240" s="14">
        <v>810</v>
      </c>
      <c r="D240" s="10"/>
      <c r="E240" s="11">
        <v>220</v>
      </c>
      <c r="F240" s="33" t="s">
        <v>281</v>
      </c>
    </row>
    <row r="241" spans="1:5" ht="14.25" customHeight="1">
      <c r="A241" s="13" t="s">
        <v>30</v>
      </c>
      <c r="B241" s="26" t="s">
        <v>137</v>
      </c>
      <c r="C241" s="14">
        <v>810</v>
      </c>
      <c r="D241" s="27" t="s">
        <v>31</v>
      </c>
      <c r="E241" s="11">
        <v>220</v>
      </c>
    </row>
    <row r="242" spans="1:5" ht="30" customHeight="1">
      <c r="A242" s="4" t="s">
        <v>79</v>
      </c>
      <c r="B242" s="26" t="s">
        <v>153</v>
      </c>
      <c r="C242" s="14"/>
      <c r="D242" s="27"/>
      <c r="E242" s="11">
        <v>1721.6</v>
      </c>
    </row>
    <row r="243" spans="1:5" ht="15">
      <c r="A243" s="4" t="s">
        <v>154</v>
      </c>
      <c r="B243" s="26" t="s">
        <v>138</v>
      </c>
      <c r="C243" s="14"/>
      <c r="D243" s="27"/>
      <c r="E243" s="11">
        <f>E242</f>
        <v>1721.6</v>
      </c>
    </row>
    <row r="244" spans="1:5" ht="18" customHeight="1">
      <c r="A244" s="19" t="s">
        <v>181</v>
      </c>
      <c r="B244" s="26" t="s">
        <v>138</v>
      </c>
      <c r="C244" s="14">
        <v>240</v>
      </c>
      <c r="D244" s="27"/>
      <c r="E244" s="11">
        <f>E243</f>
        <v>1721.6</v>
      </c>
    </row>
    <row r="245" spans="1:9" ht="15">
      <c r="A245" s="1" t="s">
        <v>9</v>
      </c>
      <c r="B245" s="26" t="s">
        <v>138</v>
      </c>
      <c r="C245" s="14">
        <v>240</v>
      </c>
      <c r="D245" s="27" t="s">
        <v>50</v>
      </c>
      <c r="E245" s="11">
        <f>E244</f>
        <v>1721.6</v>
      </c>
      <c r="F245" s="155"/>
      <c r="G245" s="154"/>
      <c r="H245" s="154"/>
      <c r="I245" s="154"/>
    </row>
    <row r="246" spans="1:6" ht="27" customHeight="1">
      <c r="A246" s="4" t="s">
        <v>80</v>
      </c>
      <c r="B246" s="26" t="s">
        <v>155</v>
      </c>
      <c r="C246" s="14"/>
      <c r="D246" s="27"/>
      <c r="E246" s="11">
        <f>E247+E250+E253+E256</f>
        <v>59982.4</v>
      </c>
      <c r="F246" s="49"/>
    </row>
    <row r="247" spans="1:5" ht="19.5" customHeight="1">
      <c r="A247" s="4" t="s">
        <v>196</v>
      </c>
      <c r="B247" s="26" t="s">
        <v>139</v>
      </c>
      <c r="C247" s="14"/>
      <c r="D247" s="27"/>
      <c r="E247" s="11">
        <f>6000+1800+20289+255+1300</f>
        <v>29644</v>
      </c>
    </row>
    <row r="248" spans="1:5" ht="22.5" customHeight="1">
      <c r="A248" s="1" t="s">
        <v>240</v>
      </c>
      <c r="B248" s="26" t="s">
        <v>139</v>
      </c>
      <c r="C248" s="14">
        <v>410</v>
      </c>
      <c r="D248" s="27"/>
      <c r="E248" s="11">
        <f>6000+1800+20289+255+1300</f>
        <v>29644</v>
      </c>
    </row>
    <row r="249" spans="1:5" ht="12" customHeight="1">
      <c r="A249" s="13" t="s">
        <v>34</v>
      </c>
      <c r="B249" s="26" t="s">
        <v>139</v>
      </c>
      <c r="C249" s="14">
        <v>410</v>
      </c>
      <c r="D249" s="27" t="s">
        <v>36</v>
      </c>
      <c r="E249" s="11">
        <f>6000+1800+20289+255+1300</f>
        <v>29644</v>
      </c>
    </row>
    <row r="250" spans="1:5" ht="15">
      <c r="A250" s="13" t="s">
        <v>197</v>
      </c>
      <c r="B250" s="14" t="s">
        <v>198</v>
      </c>
      <c r="C250" s="14"/>
      <c r="D250" s="27"/>
      <c r="E250" s="11">
        <f>200-200</f>
        <v>0</v>
      </c>
    </row>
    <row r="251" spans="1:5" ht="15.75" customHeight="1">
      <c r="A251" s="19" t="s">
        <v>181</v>
      </c>
      <c r="B251" s="14" t="s">
        <v>198</v>
      </c>
      <c r="C251" s="14">
        <v>240</v>
      </c>
      <c r="D251" s="27"/>
      <c r="E251" s="11">
        <f>200-200</f>
        <v>0</v>
      </c>
    </row>
    <row r="252" spans="1:5" ht="15">
      <c r="A252" s="13" t="s">
        <v>34</v>
      </c>
      <c r="B252" s="14" t="s">
        <v>198</v>
      </c>
      <c r="C252" s="14">
        <v>240</v>
      </c>
      <c r="D252" s="27" t="s">
        <v>36</v>
      </c>
      <c r="E252" s="11">
        <f>200-200</f>
        <v>0</v>
      </c>
    </row>
    <row r="253" spans="1:5" ht="15.75" customHeight="1">
      <c r="A253" s="13" t="s">
        <v>200</v>
      </c>
      <c r="B253" s="14" t="s">
        <v>199</v>
      </c>
      <c r="C253" s="14"/>
      <c r="D253" s="27"/>
      <c r="E253" s="11">
        <f>11900+16669.5+1143.6</f>
        <v>29713.1</v>
      </c>
    </row>
    <row r="254" spans="1:9" s="17" customFormat="1" ht="24.75" customHeight="1">
      <c r="A254" s="3" t="s">
        <v>35</v>
      </c>
      <c r="B254" s="14" t="s">
        <v>199</v>
      </c>
      <c r="C254" s="14">
        <v>810</v>
      </c>
      <c r="D254" s="48"/>
      <c r="E254" s="11">
        <f>11900+16669.5+1143.6</f>
        <v>29713.1</v>
      </c>
      <c r="F254" s="169"/>
      <c r="G254" s="170"/>
      <c r="H254" s="170"/>
      <c r="I254" s="46"/>
    </row>
    <row r="255" spans="1:9" s="17" customFormat="1" ht="15" customHeight="1">
      <c r="A255" s="13" t="s">
        <v>34</v>
      </c>
      <c r="B255" s="14" t="s">
        <v>199</v>
      </c>
      <c r="C255" s="14">
        <v>810</v>
      </c>
      <c r="D255" s="27" t="s">
        <v>36</v>
      </c>
      <c r="E255" s="11">
        <f>11900+16669.5+1143.6</f>
        <v>29713.1</v>
      </c>
      <c r="F255" s="39"/>
      <c r="G255" s="39"/>
      <c r="H255" s="39"/>
      <c r="I255" s="39"/>
    </row>
    <row r="256" spans="1:5" ht="15" customHeight="1">
      <c r="A256" s="1" t="s">
        <v>201</v>
      </c>
      <c r="B256" s="14" t="s">
        <v>202</v>
      </c>
      <c r="C256" s="14"/>
      <c r="D256" s="27"/>
      <c r="E256" s="11">
        <v>625.3</v>
      </c>
    </row>
    <row r="257" spans="1:5" ht="13.5" customHeight="1">
      <c r="A257" s="19" t="s">
        <v>181</v>
      </c>
      <c r="B257" s="14" t="s">
        <v>202</v>
      </c>
      <c r="C257" s="14">
        <v>240</v>
      </c>
      <c r="D257" s="27"/>
      <c r="E257" s="11">
        <v>625.3</v>
      </c>
    </row>
    <row r="258" spans="1:10" ht="13.5">
      <c r="A258" s="13" t="s">
        <v>34</v>
      </c>
      <c r="B258" s="14" t="s">
        <v>202</v>
      </c>
      <c r="C258" s="14">
        <v>240</v>
      </c>
      <c r="D258" s="27" t="s">
        <v>36</v>
      </c>
      <c r="E258" s="11">
        <v>625.3</v>
      </c>
      <c r="F258" s="145"/>
      <c r="G258" s="146"/>
      <c r="H258" s="146"/>
      <c r="I258" s="146"/>
      <c r="J258" s="146"/>
    </row>
    <row r="259" spans="1:5" ht="33.75" customHeight="1">
      <c r="A259" s="1" t="s">
        <v>81</v>
      </c>
      <c r="B259" s="9" t="s">
        <v>156</v>
      </c>
      <c r="C259" s="23"/>
      <c r="D259" s="24"/>
      <c r="E259" s="11">
        <f>2915.3</f>
        <v>2915.3</v>
      </c>
    </row>
    <row r="260" spans="1:5" ht="15">
      <c r="A260" s="1" t="s">
        <v>157</v>
      </c>
      <c r="B260" s="9" t="s">
        <v>140</v>
      </c>
      <c r="C260" s="23"/>
      <c r="D260" s="24"/>
      <c r="E260" s="11">
        <f>2915.3</f>
        <v>2915.3</v>
      </c>
    </row>
    <row r="261" spans="1:5" ht="15">
      <c r="A261" s="19" t="s">
        <v>186</v>
      </c>
      <c r="B261" s="9" t="s">
        <v>140</v>
      </c>
      <c r="C261" s="9">
        <v>310</v>
      </c>
      <c r="D261" s="10"/>
      <c r="E261" s="11">
        <f>2915.3</f>
        <v>2915.3</v>
      </c>
    </row>
    <row r="262" spans="1:5" ht="15">
      <c r="A262" s="1" t="s">
        <v>1</v>
      </c>
      <c r="B262" s="9" t="s">
        <v>140</v>
      </c>
      <c r="C262" s="9">
        <v>310</v>
      </c>
      <c r="D262" s="10" t="s">
        <v>158</v>
      </c>
      <c r="E262" s="11">
        <f>2915.3</f>
        <v>2915.3</v>
      </c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spans="1:5" ht="15">
      <c r="A269" s="5"/>
      <c r="B269" s="80"/>
      <c r="C269" s="80"/>
      <c r="D269" s="22"/>
      <c r="E269" s="22"/>
    </row>
    <row r="270" spans="1:5" ht="15">
      <c r="A270" s="5"/>
      <c r="B270" s="80"/>
      <c r="C270" s="80"/>
      <c r="D270" s="22"/>
      <c r="E270" s="22"/>
    </row>
    <row r="271" spans="1:5" ht="15">
      <c r="A271" s="5"/>
      <c r="B271" s="80"/>
      <c r="C271" s="80"/>
      <c r="D271" s="22"/>
      <c r="E271" s="22"/>
    </row>
    <row r="272" spans="1:5" ht="15">
      <c r="A272" s="5"/>
      <c r="B272" s="80"/>
      <c r="C272" s="80"/>
      <c r="D272" s="22"/>
      <c r="E272" s="22"/>
    </row>
    <row r="273" spans="1:5" ht="15">
      <c r="A273" s="5"/>
      <c r="B273" s="80"/>
      <c r="C273" s="80"/>
      <c r="D273" s="22"/>
      <c r="E273" s="22"/>
    </row>
    <row r="274" spans="1:5" ht="15">
      <c r="A274" s="5"/>
      <c r="B274" s="80"/>
      <c r="C274" s="80"/>
      <c r="D274" s="22"/>
      <c r="E274" s="22"/>
    </row>
    <row r="275" spans="1:5" ht="15">
      <c r="A275" s="5"/>
      <c r="B275" s="80"/>
      <c r="C275" s="80"/>
      <c r="D275" s="22"/>
      <c r="E275" s="22"/>
    </row>
    <row r="276" spans="1:5" ht="15">
      <c r="A276" s="5"/>
      <c r="B276" s="80"/>
      <c r="C276" s="80"/>
      <c r="D276" s="22"/>
      <c r="E276" s="22"/>
    </row>
    <row r="277" spans="1:5" ht="15">
      <c r="A277" s="5"/>
      <c r="B277" s="80"/>
      <c r="C277" s="80"/>
      <c r="D277" s="22"/>
      <c r="E277" s="22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</sheetData>
  <sheetProtection/>
  <mergeCells count="43">
    <mergeCell ref="F171:G171"/>
    <mergeCell ref="F155:J155"/>
    <mergeCell ref="G163:J163"/>
    <mergeCell ref="F81:K82"/>
    <mergeCell ref="F254:H254"/>
    <mergeCell ref="G166:J166"/>
    <mergeCell ref="F202:H202"/>
    <mergeCell ref="G157:I157"/>
    <mergeCell ref="F218:K218"/>
    <mergeCell ref="G158:J158"/>
    <mergeCell ref="F90:H90"/>
    <mergeCell ref="F76:H76"/>
    <mergeCell ref="F69:I69"/>
    <mergeCell ref="D4:D5"/>
    <mergeCell ref="F112:G112"/>
    <mergeCell ref="F110:H110"/>
    <mergeCell ref="F258:J258"/>
    <mergeCell ref="F245:I245"/>
    <mergeCell ref="F222:H222"/>
    <mergeCell ref="F220:G220"/>
    <mergeCell ref="F221:H221"/>
    <mergeCell ref="F65:G65"/>
    <mergeCell ref="F131:G131"/>
    <mergeCell ref="F86:I86"/>
    <mergeCell ref="F117:G117"/>
    <mergeCell ref="F191:J191"/>
    <mergeCell ref="F219:H219"/>
    <mergeCell ref="F203:I203"/>
    <mergeCell ref="F209:G209"/>
    <mergeCell ref="F189:I189"/>
    <mergeCell ref="F87:H87"/>
    <mergeCell ref="E4:E5"/>
    <mergeCell ref="F66:G66"/>
    <mergeCell ref="F79:H79"/>
    <mergeCell ref="F73:G73"/>
    <mergeCell ref="F89:I89"/>
    <mergeCell ref="B2:E2"/>
    <mergeCell ref="F85:J85"/>
    <mergeCell ref="A3:E3"/>
    <mergeCell ref="G24:J24"/>
    <mergeCell ref="A4:A5"/>
    <mergeCell ref="B4:B5"/>
    <mergeCell ref="C4:C5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PageLayoutView="0" workbookViewId="0" topLeftCell="A55">
      <selection activeCell="J74" sqref="J74:J75"/>
    </sheetView>
  </sheetViews>
  <sheetFormatPr defaultColWidth="9.00390625" defaultRowHeight="12.75"/>
  <cols>
    <col min="1" max="1" width="78.375" style="50" customWidth="1"/>
    <col min="2" max="2" width="8.375" style="50" customWidth="1"/>
    <col min="3" max="3" width="7.50390625" style="50" customWidth="1"/>
    <col min="4" max="4" width="6.50390625" style="50" customWidth="1"/>
    <col min="5" max="5" width="14.125" style="50" customWidth="1"/>
    <col min="6" max="6" width="6.375" style="50" customWidth="1"/>
    <col min="7" max="7" width="11.00390625" style="50" customWidth="1"/>
    <col min="8" max="8" width="13.50390625" style="50" customWidth="1"/>
    <col min="9" max="9" width="13.75390625" style="50" customWidth="1"/>
    <col min="10" max="10" width="12.375" style="50" customWidth="1"/>
    <col min="11" max="11" width="8.875" style="50" customWidth="1"/>
    <col min="12" max="12" width="9.375" style="50" bestFit="1" customWidth="1"/>
    <col min="13" max="13" width="8.875" style="50" customWidth="1"/>
    <col min="14" max="14" width="12.50390625" style="50" bestFit="1" customWidth="1"/>
    <col min="15" max="16384" width="8.875" style="50" customWidth="1"/>
  </cols>
  <sheetData>
    <row r="1" spans="1:7" ht="69" customHeight="1">
      <c r="A1" s="5"/>
      <c r="B1" s="5"/>
      <c r="C1" s="144" t="s">
        <v>326</v>
      </c>
      <c r="D1" s="144"/>
      <c r="E1" s="144"/>
      <c r="F1" s="144"/>
      <c r="G1" s="144"/>
    </row>
    <row r="2" spans="1:8" ht="40.5" customHeight="1">
      <c r="A2" s="177" t="s">
        <v>309</v>
      </c>
      <c r="B2" s="177"/>
      <c r="C2" s="177"/>
      <c r="D2" s="177"/>
      <c r="E2" s="177"/>
      <c r="F2" s="177"/>
      <c r="G2" s="177"/>
      <c r="H2" s="177"/>
    </row>
    <row r="3" spans="1:11" ht="26.25" customHeight="1">
      <c r="A3" s="175" t="s">
        <v>15</v>
      </c>
      <c r="B3" s="175" t="s">
        <v>207</v>
      </c>
      <c r="C3" s="175" t="s">
        <v>208</v>
      </c>
      <c r="D3" s="175" t="s">
        <v>209</v>
      </c>
      <c r="E3" s="181" t="s">
        <v>13</v>
      </c>
      <c r="F3" s="175" t="s">
        <v>14</v>
      </c>
      <c r="G3" s="173" t="s">
        <v>297</v>
      </c>
      <c r="H3" s="52"/>
      <c r="I3" s="101"/>
      <c r="J3" s="101"/>
      <c r="K3" s="101"/>
    </row>
    <row r="4" spans="1:8" ht="21" customHeight="1">
      <c r="A4" s="176"/>
      <c r="B4" s="176"/>
      <c r="C4" s="176"/>
      <c r="D4" s="176"/>
      <c r="E4" s="182"/>
      <c r="F4" s="176"/>
      <c r="G4" s="174"/>
      <c r="H4" s="52"/>
    </row>
    <row r="5" spans="1:10" s="57" customFormat="1" ht="16.5" customHeight="1">
      <c r="A5" s="53" t="s">
        <v>210</v>
      </c>
      <c r="B5" s="7" t="s">
        <v>241</v>
      </c>
      <c r="C5" s="54"/>
      <c r="D5" s="54"/>
      <c r="E5" s="55"/>
      <c r="F5" s="54"/>
      <c r="G5" s="56">
        <f>G231</f>
        <v>335181.9</v>
      </c>
      <c r="H5" s="133"/>
      <c r="I5" s="134"/>
      <c r="J5" s="134"/>
    </row>
    <row r="6" spans="1:9" ht="16.5">
      <c r="A6" s="1" t="s">
        <v>211</v>
      </c>
      <c r="B6" s="7" t="s">
        <v>241</v>
      </c>
      <c r="C6" s="28" t="s">
        <v>212</v>
      </c>
      <c r="D6" s="28" t="s">
        <v>213</v>
      </c>
      <c r="E6" s="28"/>
      <c r="F6" s="28"/>
      <c r="G6" s="51">
        <f>G7+G15+G27+G46+G51+G43</f>
        <v>62161.899999999994</v>
      </c>
      <c r="H6" s="52"/>
      <c r="I6" s="101"/>
    </row>
    <row r="7" spans="1:10" s="60" customFormat="1" ht="26.25" customHeight="1">
      <c r="A7" s="1" t="s">
        <v>29</v>
      </c>
      <c r="B7" s="7" t="s">
        <v>241</v>
      </c>
      <c r="C7" s="58" t="s">
        <v>214</v>
      </c>
      <c r="D7" s="58" t="s">
        <v>215</v>
      </c>
      <c r="E7" s="58"/>
      <c r="F7" s="58"/>
      <c r="G7" s="59">
        <f>2964+G14</f>
        <v>3004.3</v>
      </c>
      <c r="I7" s="64"/>
      <c r="J7" s="64"/>
    </row>
    <row r="8" spans="1:10" s="61" customFormat="1" ht="27.75" customHeight="1">
      <c r="A8" s="1" t="s">
        <v>25</v>
      </c>
      <c r="B8" s="7" t="s">
        <v>241</v>
      </c>
      <c r="C8" s="28" t="s">
        <v>212</v>
      </c>
      <c r="D8" s="28" t="s">
        <v>216</v>
      </c>
      <c r="E8" s="9" t="s">
        <v>42</v>
      </c>
      <c r="F8" s="28"/>
      <c r="G8" s="59">
        <v>2964</v>
      </c>
      <c r="I8" s="62"/>
      <c r="J8" s="62"/>
    </row>
    <row r="9" spans="1:7" s="61" customFormat="1" ht="16.5" customHeight="1">
      <c r="A9" s="1" t="s">
        <v>59</v>
      </c>
      <c r="B9" s="7" t="s">
        <v>241</v>
      </c>
      <c r="C9" s="28" t="s">
        <v>212</v>
      </c>
      <c r="D9" s="28" t="s">
        <v>216</v>
      </c>
      <c r="E9" s="9" t="s">
        <v>43</v>
      </c>
      <c r="F9" s="28"/>
      <c r="G9" s="59">
        <v>2964</v>
      </c>
    </row>
    <row r="10" spans="1:7" s="61" customFormat="1" ht="15" customHeight="1">
      <c r="A10" s="1" t="s">
        <v>57</v>
      </c>
      <c r="B10" s="7" t="s">
        <v>241</v>
      </c>
      <c r="C10" s="28" t="s">
        <v>212</v>
      </c>
      <c r="D10" s="28" t="s">
        <v>216</v>
      </c>
      <c r="E10" s="9" t="s">
        <v>63</v>
      </c>
      <c r="F10" s="28"/>
      <c r="G10" s="59">
        <v>2964</v>
      </c>
    </row>
    <row r="11" spans="1:9" s="61" customFormat="1" ht="12" customHeight="1">
      <c r="A11" s="63" t="s">
        <v>183</v>
      </c>
      <c r="B11" s="7" t="s">
        <v>241</v>
      </c>
      <c r="C11" s="28" t="s">
        <v>212</v>
      </c>
      <c r="D11" s="28" t="s">
        <v>216</v>
      </c>
      <c r="E11" s="9" t="s">
        <v>63</v>
      </c>
      <c r="F11" s="9">
        <v>120</v>
      </c>
      <c r="G11" s="59">
        <v>2964</v>
      </c>
      <c r="I11" s="62"/>
    </row>
    <row r="12" spans="1:9" s="61" customFormat="1" ht="12" customHeight="1">
      <c r="A12" s="97" t="s">
        <v>316</v>
      </c>
      <c r="B12" s="7" t="s">
        <v>241</v>
      </c>
      <c r="C12" s="28" t="s">
        <v>212</v>
      </c>
      <c r="D12" s="28" t="s">
        <v>216</v>
      </c>
      <c r="E12" s="9" t="s">
        <v>317</v>
      </c>
      <c r="F12" s="9"/>
      <c r="G12" s="59">
        <v>40.3</v>
      </c>
      <c r="I12" s="62"/>
    </row>
    <row r="13" spans="1:9" s="61" customFormat="1" ht="12" customHeight="1">
      <c r="A13" s="97" t="s">
        <v>318</v>
      </c>
      <c r="B13" s="7" t="s">
        <v>241</v>
      </c>
      <c r="C13" s="28" t="s">
        <v>212</v>
      </c>
      <c r="D13" s="28" t="s">
        <v>216</v>
      </c>
      <c r="E13" s="9" t="s">
        <v>319</v>
      </c>
      <c r="F13" s="9"/>
      <c r="G13" s="59">
        <v>40.3</v>
      </c>
      <c r="I13" s="62"/>
    </row>
    <row r="14" spans="1:9" s="61" customFormat="1" ht="12" customHeight="1">
      <c r="A14" s="63" t="s">
        <v>183</v>
      </c>
      <c r="B14" s="7" t="s">
        <v>241</v>
      </c>
      <c r="C14" s="28" t="s">
        <v>212</v>
      </c>
      <c r="D14" s="28" t="s">
        <v>216</v>
      </c>
      <c r="E14" s="9" t="s">
        <v>319</v>
      </c>
      <c r="F14" s="9">
        <v>120</v>
      </c>
      <c r="G14" s="59">
        <v>40.3</v>
      </c>
      <c r="I14" s="62"/>
    </row>
    <row r="15" spans="1:10" s="60" customFormat="1" ht="26.25" customHeight="1">
      <c r="A15" s="1" t="s">
        <v>11</v>
      </c>
      <c r="B15" s="7" t="s">
        <v>241</v>
      </c>
      <c r="C15" s="58" t="s">
        <v>214</v>
      </c>
      <c r="D15" s="58" t="s">
        <v>217</v>
      </c>
      <c r="E15" s="58"/>
      <c r="F15" s="58"/>
      <c r="G15" s="59">
        <f>G16</f>
        <v>3534.9999999999995</v>
      </c>
      <c r="I15" s="64"/>
      <c r="J15" s="119">
        <f>G7+G15-56</f>
        <v>6483.299999999999</v>
      </c>
    </row>
    <row r="16" spans="1:7" s="61" customFormat="1" ht="26.25" customHeight="1">
      <c r="A16" s="1" t="s">
        <v>25</v>
      </c>
      <c r="B16" s="7" t="s">
        <v>241</v>
      </c>
      <c r="C16" s="28" t="s">
        <v>212</v>
      </c>
      <c r="D16" s="28" t="s">
        <v>218</v>
      </c>
      <c r="E16" s="9" t="s">
        <v>42</v>
      </c>
      <c r="F16" s="28"/>
      <c r="G16" s="51">
        <f>G17</f>
        <v>3534.9999999999995</v>
      </c>
    </row>
    <row r="17" spans="1:10" s="61" customFormat="1" ht="18" customHeight="1">
      <c r="A17" s="1" t="s">
        <v>60</v>
      </c>
      <c r="B17" s="7" t="s">
        <v>241</v>
      </c>
      <c r="C17" s="28" t="s">
        <v>212</v>
      </c>
      <c r="D17" s="28" t="s">
        <v>218</v>
      </c>
      <c r="E17" s="9" t="s">
        <v>44</v>
      </c>
      <c r="F17" s="28"/>
      <c r="G17" s="51">
        <f>G18+G20+G26</f>
        <v>3534.9999999999995</v>
      </c>
      <c r="I17" s="62"/>
      <c r="J17" s="62"/>
    </row>
    <row r="18" spans="1:7" s="61" customFormat="1" ht="27" customHeight="1">
      <c r="A18" s="1" t="s">
        <v>61</v>
      </c>
      <c r="B18" s="7" t="s">
        <v>241</v>
      </c>
      <c r="C18" s="28" t="s">
        <v>212</v>
      </c>
      <c r="D18" s="28" t="s">
        <v>218</v>
      </c>
      <c r="E18" s="9" t="s">
        <v>64</v>
      </c>
      <c r="F18" s="28"/>
      <c r="G18" s="51">
        <v>2432.1</v>
      </c>
    </row>
    <row r="19" spans="1:9" s="61" customFormat="1" ht="17.25" customHeight="1">
      <c r="A19" s="63" t="s">
        <v>183</v>
      </c>
      <c r="B19" s="7" t="s">
        <v>241</v>
      </c>
      <c r="C19" s="28" t="s">
        <v>212</v>
      </c>
      <c r="D19" s="28" t="s">
        <v>218</v>
      </c>
      <c r="E19" s="9" t="s">
        <v>64</v>
      </c>
      <c r="F19" s="9">
        <v>120</v>
      </c>
      <c r="G19" s="51">
        <v>2432.1</v>
      </c>
      <c r="I19" s="62"/>
    </row>
    <row r="20" spans="1:7" s="61" customFormat="1" ht="27" customHeight="1">
      <c r="A20" s="1" t="s">
        <v>62</v>
      </c>
      <c r="B20" s="7" t="s">
        <v>241</v>
      </c>
      <c r="C20" s="28" t="s">
        <v>212</v>
      </c>
      <c r="D20" s="28" t="s">
        <v>218</v>
      </c>
      <c r="E20" s="9" t="s">
        <v>65</v>
      </c>
      <c r="F20" s="28"/>
      <c r="G20" s="51">
        <f>G21+G22+G23</f>
        <v>1057.3</v>
      </c>
    </row>
    <row r="21" spans="1:7" s="61" customFormat="1" ht="12.75" customHeight="1">
      <c r="A21" s="63" t="s">
        <v>183</v>
      </c>
      <c r="B21" s="7" t="s">
        <v>241</v>
      </c>
      <c r="C21" s="28" t="s">
        <v>212</v>
      </c>
      <c r="D21" s="28" t="s">
        <v>218</v>
      </c>
      <c r="E21" s="9" t="s">
        <v>65</v>
      </c>
      <c r="F21" s="28">
        <v>120</v>
      </c>
      <c r="G21" s="51">
        <f>540-37.9</f>
        <v>502.1</v>
      </c>
    </row>
    <row r="22" spans="1:11" s="61" customFormat="1" ht="14.25" customHeight="1">
      <c r="A22" s="63" t="s">
        <v>181</v>
      </c>
      <c r="B22" s="7" t="s">
        <v>241</v>
      </c>
      <c r="C22" s="28" t="s">
        <v>212</v>
      </c>
      <c r="D22" s="28" t="s">
        <v>218</v>
      </c>
      <c r="E22" s="9" t="s">
        <v>65</v>
      </c>
      <c r="F22" s="9">
        <v>240</v>
      </c>
      <c r="G22" s="51">
        <v>460</v>
      </c>
      <c r="J22" s="49"/>
      <c r="K22" s="65"/>
    </row>
    <row r="23" spans="1:7" s="61" customFormat="1" ht="13.5">
      <c r="A23" s="1" t="s">
        <v>28</v>
      </c>
      <c r="B23" s="7" t="s">
        <v>241</v>
      </c>
      <c r="C23" s="28" t="s">
        <v>212</v>
      </c>
      <c r="D23" s="28" t="s">
        <v>218</v>
      </c>
      <c r="E23" s="9" t="s">
        <v>65</v>
      </c>
      <c r="F23" s="9">
        <v>540</v>
      </c>
      <c r="G23" s="11">
        <f>57.3+37.9</f>
        <v>95.19999999999999</v>
      </c>
    </row>
    <row r="24" spans="1:9" s="61" customFormat="1" ht="13.5">
      <c r="A24" s="97" t="s">
        <v>316</v>
      </c>
      <c r="B24" s="7" t="s">
        <v>241</v>
      </c>
      <c r="C24" s="28" t="s">
        <v>212</v>
      </c>
      <c r="D24" s="28" t="s">
        <v>218</v>
      </c>
      <c r="E24" s="9" t="s">
        <v>317</v>
      </c>
      <c r="F24" s="9"/>
      <c r="G24" s="11">
        <v>45.6</v>
      </c>
      <c r="H24" s="120"/>
      <c r="I24" s="120"/>
    </row>
    <row r="25" spans="1:9" s="61" customFormat="1" ht="27">
      <c r="A25" s="97" t="s">
        <v>318</v>
      </c>
      <c r="B25" s="7" t="s">
        <v>241</v>
      </c>
      <c r="C25" s="28" t="s">
        <v>212</v>
      </c>
      <c r="D25" s="28" t="s">
        <v>218</v>
      </c>
      <c r="E25" s="9" t="s">
        <v>319</v>
      </c>
      <c r="F25" s="9"/>
      <c r="G25" s="11">
        <v>45.6</v>
      </c>
      <c r="H25" s="120"/>
      <c r="I25" s="120"/>
    </row>
    <row r="26" spans="1:9" s="61" customFormat="1" ht="13.5">
      <c r="A26" s="63" t="s">
        <v>183</v>
      </c>
      <c r="B26" s="7" t="s">
        <v>241</v>
      </c>
      <c r="C26" s="28" t="s">
        <v>212</v>
      </c>
      <c r="D26" s="28" t="s">
        <v>218</v>
      </c>
      <c r="E26" s="9" t="s">
        <v>319</v>
      </c>
      <c r="F26" s="9">
        <v>120</v>
      </c>
      <c r="G26" s="11">
        <v>45.6</v>
      </c>
      <c r="H26" s="120"/>
      <c r="I26" s="120"/>
    </row>
    <row r="27" spans="1:12" s="60" customFormat="1" ht="41.25" customHeight="1">
      <c r="A27" s="1" t="s">
        <v>33</v>
      </c>
      <c r="B27" s="7" t="s">
        <v>241</v>
      </c>
      <c r="C27" s="58" t="s">
        <v>214</v>
      </c>
      <c r="D27" s="58" t="s">
        <v>219</v>
      </c>
      <c r="E27" s="58"/>
      <c r="F27" s="58"/>
      <c r="G27" s="59">
        <f>G28</f>
        <v>30448.4</v>
      </c>
      <c r="H27" s="136"/>
      <c r="I27" s="137"/>
      <c r="J27" s="64"/>
      <c r="L27" s="64"/>
    </row>
    <row r="28" spans="1:9" s="61" customFormat="1" ht="27.75" customHeight="1">
      <c r="A28" s="1" t="s">
        <v>25</v>
      </c>
      <c r="B28" s="7" t="s">
        <v>241</v>
      </c>
      <c r="C28" s="28" t="s">
        <v>212</v>
      </c>
      <c r="D28" s="28" t="s">
        <v>220</v>
      </c>
      <c r="E28" s="9" t="s">
        <v>42</v>
      </c>
      <c r="F28" s="28"/>
      <c r="G28" s="51">
        <f>G29</f>
        <v>30448.4</v>
      </c>
      <c r="H28" s="120"/>
      <c r="I28" s="138"/>
    </row>
    <row r="29" spans="1:9" s="61" customFormat="1" ht="25.5" customHeight="1">
      <c r="A29" s="1" t="s">
        <v>58</v>
      </c>
      <c r="B29" s="7" t="s">
        <v>241</v>
      </c>
      <c r="C29" s="28" t="s">
        <v>212</v>
      </c>
      <c r="D29" s="28" t="s">
        <v>220</v>
      </c>
      <c r="E29" s="9" t="s">
        <v>49</v>
      </c>
      <c r="F29" s="28"/>
      <c r="G29" s="51">
        <f>G30+G36+G42+G34+G33</f>
        <v>30448.4</v>
      </c>
      <c r="I29" s="62"/>
    </row>
    <row r="30" spans="1:7" s="61" customFormat="1" ht="24" customHeight="1">
      <c r="A30" s="1" t="s">
        <v>67</v>
      </c>
      <c r="B30" s="7" t="s">
        <v>241</v>
      </c>
      <c r="C30" s="28" t="s">
        <v>212</v>
      </c>
      <c r="D30" s="28" t="s">
        <v>220</v>
      </c>
      <c r="E30" s="9" t="s">
        <v>69</v>
      </c>
      <c r="F30" s="28"/>
      <c r="G30" s="51">
        <f>G31</f>
        <v>24756.4</v>
      </c>
    </row>
    <row r="31" spans="1:7" s="61" customFormat="1" ht="15" customHeight="1">
      <c r="A31" s="63" t="s">
        <v>183</v>
      </c>
      <c r="B31" s="7" t="s">
        <v>241</v>
      </c>
      <c r="C31" s="28" t="s">
        <v>212</v>
      </c>
      <c r="D31" s="28" t="s">
        <v>220</v>
      </c>
      <c r="E31" s="9" t="s">
        <v>69</v>
      </c>
      <c r="F31" s="9">
        <v>120</v>
      </c>
      <c r="G31" s="51">
        <f>23818.9+720+217.5</f>
        <v>24756.4</v>
      </c>
    </row>
    <row r="32" spans="1:7" s="61" customFormat="1" ht="15" customHeight="1">
      <c r="A32" s="3" t="s">
        <v>322</v>
      </c>
      <c r="B32" s="7" t="s">
        <v>241</v>
      </c>
      <c r="C32" s="28" t="s">
        <v>212</v>
      </c>
      <c r="D32" s="28" t="s">
        <v>220</v>
      </c>
      <c r="E32" s="9" t="s">
        <v>323</v>
      </c>
      <c r="F32" s="28"/>
      <c r="G32" s="51">
        <v>188.8</v>
      </c>
    </row>
    <row r="33" spans="1:7" s="61" customFormat="1" ht="15" customHeight="1">
      <c r="A33" s="19" t="s">
        <v>183</v>
      </c>
      <c r="B33" s="7" t="s">
        <v>241</v>
      </c>
      <c r="C33" s="28" t="s">
        <v>212</v>
      </c>
      <c r="D33" s="28" t="s">
        <v>220</v>
      </c>
      <c r="E33" s="9" t="s">
        <v>323</v>
      </c>
      <c r="F33" s="28">
        <v>120</v>
      </c>
      <c r="G33" s="51">
        <v>188.8</v>
      </c>
    </row>
    <row r="34" spans="1:7" s="61" customFormat="1" ht="15" customHeight="1">
      <c r="A34" s="1" t="s">
        <v>320</v>
      </c>
      <c r="B34" s="7" t="s">
        <v>241</v>
      </c>
      <c r="C34" s="28" t="s">
        <v>212</v>
      </c>
      <c r="D34" s="28" t="s">
        <v>220</v>
      </c>
      <c r="E34" s="9" t="s">
        <v>321</v>
      </c>
      <c r="F34" s="9"/>
      <c r="G34" s="51">
        <v>135.7</v>
      </c>
    </row>
    <row r="35" spans="1:7" s="61" customFormat="1" ht="15" customHeight="1">
      <c r="A35" s="63" t="s">
        <v>183</v>
      </c>
      <c r="B35" s="7" t="s">
        <v>241</v>
      </c>
      <c r="C35" s="28" t="s">
        <v>212</v>
      </c>
      <c r="D35" s="28" t="s">
        <v>220</v>
      </c>
      <c r="E35" s="9" t="s">
        <v>321</v>
      </c>
      <c r="F35" s="9">
        <v>120</v>
      </c>
      <c r="G35" s="51">
        <v>135.7</v>
      </c>
    </row>
    <row r="36" spans="1:9" s="61" customFormat="1" ht="15" customHeight="1">
      <c r="A36" s="1" t="s">
        <v>68</v>
      </c>
      <c r="B36" s="7" t="s">
        <v>241</v>
      </c>
      <c r="C36" s="28" t="s">
        <v>212</v>
      </c>
      <c r="D36" s="28" t="s">
        <v>220</v>
      </c>
      <c r="E36" s="9" t="s">
        <v>66</v>
      </c>
      <c r="F36" s="28"/>
      <c r="G36" s="51">
        <f>G37+G38+G39</f>
        <v>4703.4</v>
      </c>
      <c r="I36" s="62"/>
    </row>
    <row r="37" spans="1:7" s="61" customFormat="1" ht="13.5">
      <c r="A37" s="63" t="s">
        <v>181</v>
      </c>
      <c r="B37" s="7" t="s">
        <v>241</v>
      </c>
      <c r="C37" s="28" t="s">
        <v>212</v>
      </c>
      <c r="D37" s="28" t="s">
        <v>220</v>
      </c>
      <c r="E37" s="9" t="s">
        <v>66</v>
      </c>
      <c r="F37" s="9">
        <v>240</v>
      </c>
      <c r="G37" s="51">
        <f>4218.6-55-188.8</f>
        <v>3974.8</v>
      </c>
    </row>
    <row r="38" spans="1:7" s="61" customFormat="1" ht="13.5">
      <c r="A38" s="63" t="s">
        <v>184</v>
      </c>
      <c r="B38" s="7" t="s">
        <v>241</v>
      </c>
      <c r="C38" s="28" t="s">
        <v>212</v>
      </c>
      <c r="D38" s="28" t="s">
        <v>220</v>
      </c>
      <c r="E38" s="9" t="s">
        <v>66</v>
      </c>
      <c r="F38" s="28">
        <v>850</v>
      </c>
      <c r="G38" s="51">
        <f>4.6+55</f>
        <v>59.6</v>
      </c>
    </row>
    <row r="39" spans="1:11" s="61" customFormat="1" ht="13.5">
      <c r="A39" s="1" t="s">
        <v>28</v>
      </c>
      <c r="B39" s="7" t="s">
        <v>241</v>
      </c>
      <c r="C39" s="28" t="s">
        <v>212</v>
      </c>
      <c r="D39" s="28" t="s">
        <v>220</v>
      </c>
      <c r="E39" s="9" t="s">
        <v>66</v>
      </c>
      <c r="F39" s="28">
        <v>540</v>
      </c>
      <c r="G39" s="51">
        <f>547.2+121.8</f>
        <v>669</v>
      </c>
      <c r="K39" s="62"/>
    </row>
    <row r="40" spans="1:11" s="61" customFormat="1" ht="13.5">
      <c r="A40" s="97" t="s">
        <v>316</v>
      </c>
      <c r="B40" s="7" t="s">
        <v>241</v>
      </c>
      <c r="C40" s="28" t="s">
        <v>212</v>
      </c>
      <c r="D40" s="28" t="s">
        <v>220</v>
      </c>
      <c r="E40" s="9" t="s">
        <v>317</v>
      </c>
      <c r="F40" s="9"/>
      <c r="G40" s="51">
        <v>664.1</v>
      </c>
      <c r="K40" s="62"/>
    </row>
    <row r="41" spans="1:11" s="61" customFormat="1" ht="27">
      <c r="A41" s="97" t="s">
        <v>318</v>
      </c>
      <c r="B41" s="7" t="s">
        <v>241</v>
      </c>
      <c r="C41" s="28" t="s">
        <v>212</v>
      </c>
      <c r="D41" s="28" t="s">
        <v>220</v>
      </c>
      <c r="E41" s="9" t="s">
        <v>319</v>
      </c>
      <c r="F41" s="9"/>
      <c r="G41" s="51">
        <v>664.1</v>
      </c>
      <c r="K41" s="62"/>
    </row>
    <row r="42" spans="1:11" s="61" customFormat="1" ht="13.5">
      <c r="A42" s="63" t="s">
        <v>183</v>
      </c>
      <c r="B42" s="7" t="s">
        <v>241</v>
      </c>
      <c r="C42" s="28" t="s">
        <v>212</v>
      </c>
      <c r="D42" s="28" t="s">
        <v>220</v>
      </c>
      <c r="E42" s="9" t="s">
        <v>319</v>
      </c>
      <c r="F42" s="9">
        <v>120</v>
      </c>
      <c r="G42" s="51">
        <v>664.1</v>
      </c>
      <c r="K42" s="62"/>
    </row>
    <row r="43" spans="1:11" s="61" customFormat="1" ht="13.5">
      <c r="A43" s="1" t="s">
        <v>305</v>
      </c>
      <c r="B43" s="7" t="s">
        <v>241</v>
      </c>
      <c r="C43" s="28" t="s">
        <v>212</v>
      </c>
      <c r="D43" s="7" t="s">
        <v>307</v>
      </c>
      <c r="E43" s="9"/>
      <c r="F43" s="28"/>
      <c r="G43" s="51">
        <f>980+220-300</f>
        <v>900</v>
      </c>
      <c r="K43" s="62"/>
    </row>
    <row r="44" spans="1:11" s="61" customFormat="1" ht="27">
      <c r="A44" s="1" t="s">
        <v>306</v>
      </c>
      <c r="B44" s="7" t="s">
        <v>241</v>
      </c>
      <c r="C44" s="28" t="s">
        <v>212</v>
      </c>
      <c r="D44" s="7" t="s">
        <v>307</v>
      </c>
      <c r="E44" s="9" t="s">
        <v>304</v>
      </c>
      <c r="F44" s="28"/>
      <c r="G44" s="51">
        <f>980+220-300</f>
        <v>900</v>
      </c>
      <c r="K44" s="62"/>
    </row>
    <row r="45" spans="1:11" s="61" customFormat="1" ht="13.5">
      <c r="A45" s="63" t="s">
        <v>181</v>
      </c>
      <c r="B45" s="7" t="s">
        <v>241</v>
      </c>
      <c r="C45" s="28" t="s">
        <v>212</v>
      </c>
      <c r="D45" s="7" t="s">
        <v>307</v>
      </c>
      <c r="E45" s="9" t="s">
        <v>304</v>
      </c>
      <c r="F45" s="28">
        <v>240</v>
      </c>
      <c r="G45" s="51">
        <f>980+220-300</f>
        <v>900</v>
      </c>
      <c r="K45" s="62"/>
    </row>
    <row r="46" spans="1:7" s="60" customFormat="1" ht="13.5" hidden="1">
      <c r="A46" s="1" t="s">
        <v>3</v>
      </c>
      <c r="B46" s="7" t="s">
        <v>241</v>
      </c>
      <c r="C46" s="58" t="s">
        <v>214</v>
      </c>
      <c r="D46" s="94" t="s">
        <v>221</v>
      </c>
      <c r="E46" s="23"/>
      <c r="F46" s="58"/>
      <c r="G46" s="59">
        <f>680.5-130.6-110-157.8-250.9-31.2</f>
        <v>-3.907985046680551E-14</v>
      </c>
    </row>
    <row r="47" spans="1:7" s="61" customFormat="1" ht="27" customHeight="1" hidden="1">
      <c r="A47" s="1" t="s">
        <v>25</v>
      </c>
      <c r="B47" s="7" t="s">
        <v>241</v>
      </c>
      <c r="C47" s="28" t="s">
        <v>212</v>
      </c>
      <c r="D47" s="28" t="s">
        <v>222</v>
      </c>
      <c r="E47" s="9" t="s">
        <v>42</v>
      </c>
      <c r="F47" s="28"/>
      <c r="G47" s="59">
        <f>G46</f>
        <v>-3.907985046680551E-14</v>
      </c>
    </row>
    <row r="48" spans="1:7" s="61" customFormat="1" ht="12.75" customHeight="1" hidden="1">
      <c r="A48" s="1" t="s">
        <v>75</v>
      </c>
      <c r="B48" s="7" t="s">
        <v>241</v>
      </c>
      <c r="C48" s="28" t="s">
        <v>212</v>
      </c>
      <c r="D48" s="28" t="s">
        <v>222</v>
      </c>
      <c r="E48" s="9" t="s">
        <v>45</v>
      </c>
      <c r="F48" s="28"/>
      <c r="G48" s="59">
        <f>G47</f>
        <v>-3.907985046680551E-14</v>
      </c>
    </row>
    <row r="49" spans="1:7" s="61" customFormat="1" ht="13.5" hidden="1">
      <c r="A49" s="1" t="s">
        <v>3</v>
      </c>
      <c r="B49" s="7" t="s">
        <v>241</v>
      </c>
      <c r="C49" s="28" t="s">
        <v>212</v>
      </c>
      <c r="D49" s="28" t="s">
        <v>222</v>
      </c>
      <c r="E49" s="9" t="s">
        <v>70</v>
      </c>
      <c r="F49" s="28"/>
      <c r="G49" s="59">
        <f>G48</f>
        <v>-3.907985046680551E-14</v>
      </c>
    </row>
    <row r="50" spans="1:11" s="61" customFormat="1" ht="13.5" hidden="1">
      <c r="A50" s="63" t="s">
        <v>4</v>
      </c>
      <c r="B50" s="7" t="s">
        <v>241</v>
      </c>
      <c r="C50" s="28" t="s">
        <v>212</v>
      </c>
      <c r="D50" s="28" t="s">
        <v>222</v>
      </c>
      <c r="E50" s="9" t="s">
        <v>70</v>
      </c>
      <c r="F50" s="9">
        <v>870</v>
      </c>
      <c r="G50" s="59">
        <f>G49</f>
        <v>-3.907985046680551E-14</v>
      </c>
      <c r="I50" s="66"/>
      <c r="J50" s="66"/>
      <c r="K50" s="66"/>
    </row>
    <row r="51" spans="1:10" s="60" customFormat="1" ht="13.5">
      <c r="A51" s="1" t="s">
        <v>10</v>
      </c>
      <c r="B51" s="7" t="s">
        <v>241</v>
      </c>
      <c r="C51" s="58" t="s">
        <v>214</v>
      </c>
      <c r="D51" s="58" t="s">
        <v>223</v>
      </c>
      <c r="E51" s="58"/>
      <c r="F51" s="58"/>
      <c r="G51" s="59">
        <f>G52+G56</f>
        <v>24274.2</v>
      </c>
      <c r="I51" s="64"/>
      <c r="J51" s="64"/>
    </row>
    <row r="52" spans="1:7" s="61" customFormat="1" ht="30" customHeight="1">
      <c r="A52" s="1" t="s">
        <v>54</v>
      </c>
      <c r="B52" s="7" t="s">
        <v>241</v>
      </c>
      <c r="C52" s="28" t="s">
        <v>212</v>
      </c>
      <c r="D52" s="28" t="s">
        <v>224</v>
      </c>
      <c r="E52" s="9" t="s">
        <v>127</v>
      </c>
      <c r="F52" s="28"/>
      <c r="G52" s="51">
        <f>460-400</f>
        <v>60</v>
      </c>
    </row>
    <row r="53" spans="1:11" s="61" customFormat="1" ht="24.75" customHeight="1">
      <c r="A53" s="1" t="s">
        <v>179</v>
      </c>
      <c r="B53" s="7" t="s">
        <v>241</v>
      </c>
      <c r="C53" s="28" t="s">
        <v>212</v>
      </c>
      <c r="D53" s="28" t="s">
        <v>224</v>
      </c>
      <c r="E53" s="9" t="s">
        <v>128</v>
      </c>
      <c r="F53" s="28"/>
      <c r="G53" s="51">
        <f>460-400</f>
        <v>60</v>
      </c>
      <c r="K53" s="62"/>
    </row>
    <row r="54" spans="1:7" s="61" customFormat="1" ht="21" customHeight="1">
      <c r="A54" s="92" t="s">
        <v>133</v>
      </c>
      <c r="B54" s="7" t="s">
        <v>241</v>
      </c>
      <c r="C54" s="28" t="s">
        <v>212</v>
      </c>
      <c r="D54" s="28" t="s">
        <v>224</v>
      </c>
      <c r="E54" s="9" t="s">
        <v>129</v>
      </c>
      <c r="F54" s="28"/>
      <c r="G54" s="51">
        <f>460-400</f>
        <v>60</v>
      </c>
    </row>
    <row r="55" spans="1:7" s="61" customFormat="1" ht="15" customHeight="1">
      <c r="A55" s="63" t="s">
        <v>181</v>
      </c>
      <c r="B55" s="7" t="s">
        <v>241</v>
      </c>
      <c r="C55" s="28" t="s">
        <v>212</v>
      </c>
      <c r="D55" s="28" t="s">
        <v>224</v>
      </c>
      <c r="E55" s="9" t="s">
        <v>129</v>
      </c>
      <c r="F55" s="9">
        <v>240</v>
      </c>
      <c r="G55" s="51">
        <f>460-400</f>
        <v>60</v>
      </c>
    </row>
    <row r="56" spans="1:10" s="61" customFormat="1" ht="28.5" customHeight="1">
      <c r="A56" s="1" t="s">
        <v>25</v>
      </c>
      <c r="B56" s="7" t="s">
        <v>241</v>
      </c>
      <c r="C56" s="28" t="s">
        <v>212</v>
      </c>
      <c r="D56" s="28" t="s">
        <v>224</v>
      </c>
      <c r="E56" s="9" t="s">
        <v>42</v>
      </c>
      <c r="F56" s="28"/>
      <c r="G56" s="51">
        <f>G57+G61+G66</f>
        <v>24214.2</v>
      </c>
      <c r="I56" s="62"/>
      <c r="J56" s="62"/>
    </row>
    <row r="57" spans="1:7" s="61" customFormat="1" ht="42" customHeight="1" hidden="1">
      <c r="A57" s="105"/>
      <c r="B57" s="106"/>
      <c r="C57" s="107"/>
      <c r="D57" s="107"/>
      <c r="E57" s="108"/>
      <c r="F57" s="107"/>
      <c r="G57" s="109"/>
    </row>
    <row r="58" spans="1:7" s="61" customFormat="1" ht="30" customHeight="1" hidden="1">
      <c r="A58" s="105"/>
      <c r="B58" s="106"/>
      <c r="C58" s="107"/>
      <c r="D58" s="107"/>
      <c r="E58" s="108"/>
      <c r="F58" s="107"/>
      <c r="G58" s="109"/>
    </row>
    <row r="59" spans="1:7" s="61" customFormat="1" ht="15" customHeight="1" hidden="1">
      <c r="A59" s="110"/>
      <c r="B59" s="106"/>
      <c r="C59" s="107"/>
      <c r="D59" s="107"/>
      <c r="E59" s="108"/>
      <c r="F59" s="108"/>
      <c r="G59" s="109"/>
    </row>
    <row r="60" spans="1:7" s="61" customFormat="1" ht="16.5" customHeight="1" hidden="1">
      <c r="A60" s="110"/>
      <c r="B60" s="106"/>
      <c r="C60" s="107"/>
      <c r="D60" s="107"/>
      <c r="E60" s="108"/>
      <c r="F60" s="108"/>
      <c r="G60" s="109"/>
    </row>
    <row r="61" spans="1:7" s="61" customFormat="1" ht="29.25" customHeight="1">
      <c r="A61" s="1" t="s">
        <v>147</v>
      </c>
      <c r="B61" s="7" t="s">
        <v>241</v>
      </c>
      <c r="C61" s="28" t="s">
        <v>212</v>
      </c>
      <c r="D61" s="28" t="s">
        <v>224</v>
      </c>
      <c r="E61" s="9" t="s">
        <v>47</v>
      </c>
      <c r="F61" s="9"/>
      <c r="G61" s="51">
        <f>G62</f>
        <v>13395.4</v>
      </c>
    </row>
    <row r="62" spans="1:7" s="61" customFormat="1" ht="15" customHeight="1">
      <c r="A62" s="1" t="s">
        <v>76</v>
      </c>
      <c r="B62" s="7" t="s">
        <v>241</v>
      </c>
      <c r="C62" s="28" t="s">
        <v>212</v>
      </c>
      <c r="D62" s="28" t="s">
        <v>224</v>
      </c>
      <c r="E62" s="9" t="s">
        <v>134</v>
      </c>
      <c r="F62" s="9"/>
      <c r="G62" s="51">
        <f>G63+G64+G65</f>
        <v>13395.4</v>
      </c>
    </row>
    <row r="63" spans="1:7" s="61" customFormat="1" ht="15.75" customHeight="1">
      <c r="A63" s="63" t="s">
        <v>182</v>
      </c>
      <c r="B63" s="7" t="s">
        <v>241</v>
      </c>
      <c r="C63" s="28" t="s">
        <v>212</v>
      </c>
      <c r="D63" s="28" t="s">
        <v>224</v>
      </c>
      <c r="E63" s="9" t="s">
        <v>134</v>
      </c>
      <c r="F63" s="9">
        <v>110</v>
      </c>
      <c r="G63" s="11">
        <v>9719</v>
      </c>
    </row>
    <row r="64" spans="1:7" s="61" customFormat="1" ht="13.5">
      <c r="A64" s="63" t="s">
        <v>181</v>
      </c>
      <c r="B64" s="7" t="s">
        <v>241</v>
      </c>
      <c r="C64" s="28" t="s">
        <v>212</v>
      </c>
      <c r="D64" s="28" t="s">
        <v>224</v>
      </c>
      <c r="E64" s="9" t="s">
        <v>134</v>
      </c>
      <c r="F64" s="9">
        <v>240</v>
      </c>
      <c r="G64" s="11">
        <f>1990.4+1585+100</f>
        <v>3675.4</v>
      </c>
    </row>
    <row r="65" spans="1:7" s="61" customFormat="1" ht="13.5">
      <c r="A65" s="63" t="s">
        <v>184</v>
      </c>
      <c r="B65" s="7" t="s">
        <v>241</v>
      </c>
      <c r="C65" s="28" t="s">
        <v>212</v>
      </c>
      <c r="D65" s="28" t="s">
        <v>224</v>
      </c>
      <c r="E65" s="9" t="s">
        <v>135</v>
      </c>
      <c r="F65" s="9">
        <v>850</v>
      </c>
      <c r="G65" s="11">
        <v>1</v>
      </c>
    </row>
    <row r="66" spans="1:7" s="61" customFormat="1" ht="27.75" customHeight="1">
      <c r="A66" s="1" t="s">
        <v>164</v>
      </c>
      <c r="B66" s="7" t="s">
        <v>241</v>
      </c>
      <c r="C66" s="28" t="s">
        <v>212</v>
      </c>
      <c r="D66" s="28" t="s">
        <v>224</v>
      </c>
      <c r="E66" s="9" t="s">
        <v>148</v>
      </c>
      <c r="F66" s="9"/>
      <c r="G66" s="51">
        <f>G67+G71+G73</f>
        <v>10818.800000000001</v>
      </c>
    </row>
    <row r="67" spans="1:9" s="61" customFormat="1" ht="15" customHeight="1">
      <c r="A67" s="1" t="s">
        <v>149</v>
      </c>
      <c r="B67" s="7" t="s">
        <v>241</v>
      </c>
      <c r="C67" s="28" t="s">
        <v>212</v>
      </c>
      <c r="D67" s="28" t="s">
        <v>224</v>
      </c>
      <c r="E67" s="9" t="s">
        <v>136</v>
      </c>
      <c r="F67" s="9"/>
      <c r="G67" s="142">
        <f>G68+G69</f>
        <v>10138.7</v>
      </c>
      <c r="I67" s="62"/>
    </row>
    <row r="68" spans="1:9" s="61" customFormat="1" ht="18.75" customHeight="1">
      <c r="A68" s="63" t="s">
        <v>181</v>
      </c>
      <c r="B68" s="7" t="s">
        <v>241</v>
      </c>
      <c r="C68" s="28" t="s">
        <v>212</v>
      </c>
      <c r="D68" s="28" t="s">
        <v>224</v>
      </c>
      <c r="E68" s="9" t="s">
        <v>136</v>
      </c>
      <c r="F68" s="122">
        <v>240</v>
      </c>
      <c r="G68" s="11">
        <v>10099.7</v>
      </c>
      <c r="H68" s="120"/>
      <c r="I68" s="62"/>
    </row>
    <row r="69" spans="1:8" s="61" customFormat="1" ht="13.5">
      <c r="A69" s="63" t="s">
        <v>184</v>
      </c>
      <c r="B69" s="7" t="s">
        <v>241</v>
      </c>
      <c r="C69" s="28" t="s">
        <v>212</v>
      </c>
      <c r="D69" s="28" t="s">
        <v>224</v>
      </c>
      <c r="E69" s="9" t="s">
        <v>136</v>
      </c>
      <c r="F69" s="122">
        <v>850</v>
      </c>
      <c r="G69" s="11">
        <f>20+19</f>
        <v>39</v>
      </c>
      <c r="H69" s="120"/>
    </row>
    <row r="70" spans="1:8" s="61" customFormat="1" ht="18" customHeight="1">
      <c r="A70" s="67" t="s">
        <v>192</v>
      </c>
      <c r="B70" s="7" t="s">
        <v>241</v>
      </c>
      <c r="C70" s="28" t="s">
        <v>212</v>
      </c>
      <c r="D70" s="28" t="s">
        <v>224</v>
      </c>
      <c r="E70" s="9" t="s">
        <v>191</v>
      </c>
      <c r="F70" s="122"/>
      <c r="G70" s="11">
        <v>610.1</v>
      </c>
      <c r="H70" s="121"/>
    </row>
    <row r="71" spans="1:8" s="61" customFormat="1" ht="14.25" customHeight="1">
      <c r="A71" s="63" t="s">
        <v>181</v>
      </c>
      <c r="B71" s="7" t="s">
        <v>241</v>
      </c>
      <c r="C71" s="28" t="s">
        <v>212</v>
      </c>
      <c r="D71" s="28" t="s">
        <v>224</v>
      </c>
      <c r="E71" s="9" t="s">
        <v>191</v>
      </c>
      <c r="F71" s="122">
        <v>240</v>
      </c>
      <c r="G71" s="11">
        <v>610.1</v>
      </c>
      <c r="H71" s="120"/>
    </row>
    <row r="72" spans="1:8" s="61" customFormat="1" ht="17.25" customHeight="1">
      <c r="A72" s="63" t="s">
        <v>194</v>
      </c>
      <c r="B72" s="7" t="s">
        <v>241</v>
      </c>
      <c r="C72" s="28" t="s">
        <v>212</v>
      </c>
      <c r="D72" s="28" t="s">
        <v>224</v>
      </c>
      <c r="E72" s="9" t="s">
        <v>193</v>
      </c>
      <c r="F72" s="122"/>
      <c r="G72" s="11">
        <v>70</v>
      </c>
      <c r="H72" s="120"/>
    </row>
    <row r="73" spans="1:7" s="61" customFormat="1" ht="13.5">
      <c r="A73" s="63" t="s">
        <v>195</v>
      </c>
      <c r="B73" s="7" t="s">
        <v>241</v>
      </c>
      <c r="C73" s="28" t="s">
        <v>212</v>
      </c>
      <c r="D73" s="28" t="s">
        <v>224</v>
      </c>
      <c r="E73" s="9" t="s">
        <v>193</v>
      </c>
      <c r="F73" s="122">
        <v>350</v>
      </c>
      <c r="G73" s="11">
        <v>70</v>
      </c>
    </row>
    <row r="74" spans="1:7" s="61" customFormat="1" ht="15" customHeight="1">
      <c r="A74" s="63" t="s">
        <v>225</v>
      </c>
      <c r="B74" s="7" t="s">
        <v>241</v>
      </c>
      <c r="C74" s="28" t="s">
        <v>216</v>
      </c>
      <c r="D74" s="28" t="s">
        <v>213</v>
      </c>
      <c r="E74" s="9"/>
      <c r="F74" s="9"/>
      <c r="G74" s="11">
        <v>556.5</v>
      </c>
    </row>
    <row r="75" spans="1:7" s="60" customFormat="1" ht="12.75" customHeight="1">
      <c r="A75" s="1" t="s">
        <v>8</v>
      </c>
      <c r="B75" s="7" t="s">
        <v>241</v>
      </c>
      <c r="C75" s="94" t="s">
        <v>243</v>
      </c>
      <c r="D75" s="94" t="s">
        <v>254</v>
      </c>
      <c r="E75" s="58"/>
      <c r="F75" s="58"/>
      <c r="G75" s="11">
        <v>556.5</v>
      </c>
    </row>
    <row r="76" spans="1:7" s="61" customFormat="1" ht="30" customHeight="1">
      <c r="A76" s="1" t="s">
        <v>25</v>
      </c>
      <c r="B76" s="7" t="s">
        <v>241</v>
      </c>
      <c r="C76" s="7" t="s">
        <v>243</v>
      </c>
      <c r="D76" s="7" t="s">
        <v>254</v>
      </c>
      <c r="E76" s="9" t="s">
        <v>42</v>
      </c>
      <c r="F76" s="28"/>
      <c r="G76" s="11">
        <v>556.5</v>
      </c>
    </row>
    <row r="77" spans="1:7" s="61" customFormat="1" ht="27" customHeight="1">
      <c r="A77" s="1" t="s">
        <v>77</v>
      </c>
      <c r="B77" s="7" t="s">
        <v>241</v>
      </c>
      <c r="C77" s="7" t="s">
        <v>243</v>
      </c>
      <c r="D77" s="7" t="s">
        <v>254</v>
      </c>
      <c r="E77" s="9" t="s">
        <v>48</v>
      </c>
      <c r="F77" s="28"/>
      <c r="G77" s="11">
        <v>556.5</v>
      </c>
    </row>
    <row r="78" spans="1:7" s="61" customFormat="1" ht="29.25" customHeight="1">
      <c r="A78" s="1" t="s">
        <v>151</v>
      </c>
      <c r="B78" s="7" t="s">
        <v>241</v>
      </c>
      <c r="C78" s="7" t="s">
        <v>243</v>
      </c>
      <c r="D78" s="7" t="s">
        <v>254</v>
      </c>
      <c r="E78" s="9" t="s">
        <v>160</v>
      </c>
      <c r="F78" s="28"/>
      <c r="G78" s="11">
        <v>556.5</v>
      </c>
    </row>
    <row r="79" spans="1:7" s="61" customFormat="1" ht="15" customHeight="1">
      <c r="A79" s="31" t="s">
        <v>183</v>
      </c>
      <c r="B79" s="7" t="s">
        <v>241</v>
      </c>
      <c r="C79" s="7" t="s">
        <v>243</v>
      </c>
      <c r="D79" s="7" t="s">
        <v>254</v>
      </c>
      <c r="E79" s="9" t="s">
        <v>160</v>
      </c>
      <c r="F79" s="9">
        <v>120</v>
      </c>
      <c r="G79" s="11">
        <v>556.5</v>
      </c>
    </row>
    <row r="80" spans="1:9" s="61" customFormat="1" ht="17.25" customHeight="1">
      <c r="A80" s="63" t="s">
        <v>226</v>
      </c>
      <c r="B80" s="7" t="s">
        <v>241</v>
      </c>
      <c r="C80" s="28" t="s">
        <v>218</v>
      </c>
      <c r="D80" s="28" t="s">
        <v>213</v>
      </c>
      <c r="E80" s="9"/>
      <c r="F80" s="9"/>
      <c r="G80" s="11">
        <f>G81+G94+G99</f>
        <v>12233.7</v>
      </c>
      <c r="I80" s="62"/>
    </row>
    <row r="81" spans="1:7" s="60" customFormat="1" ht="27" customHeight="1">
      <c r="A81" s="1" t="s">
        <v>26</v>
      </c>
      <c r="B81" s="7" t="s">
        <v>241</v>
      </c>
      <c r="C81" s="58" t="s">
        <v>217</v>
      </c>
      <c r="D81" s="58" t="s">
        <v>227</v>
      </c>
      <c r="E81" s="58"/>
      <c r="F81" s="58"/>
      <c r="G81" s="59">
        <f>G82</f>
        <v>11006.7</v>
      </c>
    </row>
    <row r="82" spans="1:9" s="61" customFormat="1" ht="41.25" customHeight="1">
      <c r="A82" s="1" t="s">
        <v>82</v>
      </c>
      <c r="B82" s="7" t="s">
        <v>241</v>
      </c>
      <c r="C82" s="28" t="s">
        <v>218</v>
      </c>
      <c r="D82" s="28" t="s">
        <v>228</v>
      </c>
      <c r="E82" s="9" t="s">
        <v>37</v>
      </c>
      <c r="F82" s="9" t="s">
        <v>16</v>
      </c>
      <c r="G82" s="51">
        <f>G83+G86+G89</f>
        <v>11006.7</v>
      </c>
      <c r="I82" s="62"/>
    </row>
    <row r="83" spans="1:7" s="61" customFormat="1" ht="26.25" customHeight="1">
      <c r="A83" s="1" t="s">
        <v>168</v>
      </c>
      <c r="B83" s="7" t="s">
        <v>241</v>
      </c>
      <c r="C83" s="28" t="s">
        <v>218</v>
      </c>
      <c r="D83" s="28" t="s">
        <v>228</v>
      </c>
      <c r="E83" s="8" t="s">
        <v>87</v>
      </c>
      <c r="F83" s="9" t="s">
        <v>16</v>
      </c>
      <c r="G83" s="51">
        <f>120+400-80</f>
        <v>440</v>
      </c>
    </row>
    <row r="84" spans="1:7" s="61" customFormat="1" ht="24" customHeight="1">
      <c r="A84" s="92" t="s">
        <v>89</v>
      </c>
      <c r="B84" s="7" t="s">
        <v>241</v>
      </c>
      <c r="C84" s="28" t="s">
        <v>218</v>
      </c>
      <c r="D84" s="28" t="s">
        <v>228</v>
      </c>
      <c r="E84" s="9" t="s">
        <v>39</v>
      </c>
      <c r="F84" s="9"/>
      <c r="G84" s="51">
        <f>120+400-80</f>
        <v>440</v>
      </c>
    </row>
    <row r="85" spans="1:7" s="61" customFormat="1" ht="14.25" customHeight="1">
      <c r="A85" s="63" t="s">
        <v>181</v>
      </c>
      <c r="B85" s="7" t="s">
        <v>241</v>
      </c>
      <c r="C85" s="28" t="s">
        <v>218</v>
      </c>
      <c r="D85" s="28" t="s">
        <v>228</v>
      </c>
      <c r="E85" s="9" t="s">
        <v>39</v>
      </c>
      <c r="F85" s="9">
        <v>240</v>
      </c>
      <c r="G85" s="51">
        <f>120+400-80</f>
        <v>440</v>
      </c>
    </row>
    <row r="86" spans="1:7" s="61" customFormat="1" ht="24" customHeight="1">
      <c r="A86" s="1" t="s">
        <v>169</v>
      </c>
      <c r="B86" s="7" t="s">
        <v>241</v>
      </c>
      <c r="C86" s="28" t="s">
        <v>218</v>
      </c>
      <c r="D86" s="28" t="s">
        <v>228</v>
      </c>
      <c r="E86" s="9" t="s">
        <v>88</v>
      </c>
      <c r="F86" s="9"/>
      <c r="G86" s="51">
        <f>2180-75-314.2</f>
        <v>1790.8</v>
      </c>
    </row>
    <row r="87" spans="1:7" s="61" customFormat="1" ht="25.5" customHeight="1">
      <c r="A87" s="1" t="s">
        <v>90</v>
      </c>
      <c r="B87" s="7" t="s">
        <v>241</v>
      </c>
      <c r="C87" s="28" t="s">
        <v>218</v>
      </c>
      <c r="D87" s="28" t="s">
        <v>228</v>
      </c>
      <c r="E87" s="9" t="s">
        <v>114</v>
      </c>
      <c r="F87" s="9"/>
      <c r="G87" s="51">
        <f>2180-75-314.2</f>
        <v>1790.8</v>
      </c>
    </row>
    <row r="88" spans="1:7" s="61" customFormat="1" ht="13.5">
      <c r="A88" s="63" t="s">
        <v>181</v>
      </c>
      <c r="B88" s="7" t="s">
        <v>241</v>
      </c>
      <c r="C88" s="28" t="s">
        <v>218</v>
      </c>
      <c r="D88" s="28" t="s">
        <v>228</v>
      </c>
      <c r="E88" s="9" t="s">
        <v>114</v>
      </c>
      <c r="F88" s="9">
        <v>240</v>
      </c>
      <c r="G88" s="51">
        <f>2180-75-314.2</f>
        <v>1790.8</v>
      </c>
    </row>
    <row r="89" spans="1:7" s="61" customFormat="1" ht="27" customHeight="1">
      <c r="A89" s="1" t="s">
        <v>229</v>
      </c>
      <c r="B89" s="7" t="s">
        <v>241</v>
      </c>
      <c r="C89" s="28" t="s">
        <v>218</v>
      </c>
      <c r="D89" s="28" t="s">
        <v>228</v>
      </c>
      <c r="E89" s="9" t="s">
        <v>86</v>
      </c>
      <c r="F89" s="9"/>
      <c r="G89" s="51">
        <f>G90</f>
        <v>8775.9</v>
      </c>
    </row>
    <row r="90" spans="1:7" s="61" customFormat="1" ht="12" customHeight="1">
      <c r="A90" s="1" t="s">
        <v>76</v>
      </c>
      <c r="B90" s="7" t="s">
        <v>241</v>
      </c>
      <c r="C90" s="28" t="s">
        <v>218</v>
      </c>
      <c r="D90" s="28" t="s">
        <v>228</v>
      </c>
      <c r="E90" s="9" t="s">
        <v>71</v>
      </c>
      <c r="F90" s="9"/>
      <c r="G90" s="51">
        <f>G91+G92+G93</f>
        <v>8775.9</v>
      </c>
    </row>
    <row r="91" spans="1:7" s="61" customFormat="1" ht="17.25" customHeight="1">
      <c r="A91" s="63" t="s">
        <v>182</v>
      </c>
      <c r="B91" s="7" t="s">
        <v>241</v>
      </c>
      <c r="C91" s="28" t="s">
        <v>218</v>
      </c>
      <c r="D91" s="28" t="s">
        <v>228</v>
      </c>
      <c r="E91" s="9" t="s">
        <v>71</v>
      </c>
      <c r="F91" s="9">
        <v>110</v>
      </c>
      <c r="G91" s="11">
        <f>7012+131.9</f>
        <v>7143.9</v>
      </c>
    </row>
    <row r="92" spans="1:7" s="61" customFormat="1" ht="13.5">
      <c r="A92" s="63" t="s">
        <v>181</v>
      </c>
      <c r="B92" s="7" t="s">
        <v>241</v>
      </c>
      <c r="C92" s="28" t="s">
        <v>218</v>
      </c>
      <c r="D92" s="28" t="s">
        <v>228</v>
      </c>
      <c r="E92" s="9" t="s">
        <v>71</v>
      </c>
      <c r="F92" s="9">
        <v>240</v>
      </c>
      <c r="G92" s="11">
        <f>2087.9-325-130.9</f>
        <v>1632</v>
      </c>
    </row>
    <row r="93" spans="1:7" s="61" customFormat="1" ht="13.5">
      <c r="A93" s="63" t="s">
        <v>184</v>
      </c>
      <c r="B93" s="7" t="s">
        <v>241</v>
      </c>
      <c r="C93" s="28" t="s">
        <v>218</v>
      </c>
      <c r="D93" s="28" t="s">
        <v>228</v>
      </c>
      <c r="E93" s="9" t="s">
        <v>71</v>
      </c>
      <c r="F93" s="9">
        <v>850</v>
      </c>
      <c r="G93" s="11">
        <v>0</v>
      </c>
    </row>
    <row r="94" spans="1:7" s="60" customFormat="1" ht="15" customHeight="1">
      <c r="A94" s="1" t="s">
        <v>32</v>
      </c>
      <c r="B94" s="7" t="s">
        <v>241</v>
      </c>
      <c r="C94" s="58" t="s">
        <v>217</v>
      </c>
      <c r="D94" s="58">
        <v>10</v>
      </c>
      <c r="E94" s="58"/>
      <c r="F94" s="58"/>
      <c r="G94" s="59">
        <f>1330-110</f>
        <v>1220</v>
      </c>
    </row>
    <row r="95" spans="1:7" s="61" customFormat="1" ht="39.75" customHeight="1">
      <c r="A95" s="1" t="s">
        <v>82</v>
      </c>
      <c r="B95" s="7" t="s">
        <v>241</v>
      </c>
      <c r="C95" s="28" t="s">
        <v>218</v>
      </c>
      <c r="D95" s="28">
        <v>10</v>
      </c>
      <c r="E95" s="9" t="s">
        <v>37</v>
      </c>
      <c r="F95" s="9" t="s">
        <v>16</v>
      </c>
      <c r="G95" s="59">
        <f>1330-110</f>
        <v>1220</v>
      </c>
    </row>
    <row r="96" spans="1:7" s="61" customFormat="1" ht="29.25" customHeight="1">
      <c r="A96" s="1" t="s">
        <v>168</v>
      </c>
      <c r="B96" s="7" t="s">
        <v>241</v>
      </c>
      <c r="C96" s="28" t="s">
        <v>218</v>
      </c>
      <c r="D96" s="28">
        <v>10</v>
      </c>
      <c r="E96" s="8" t="s">
        <v>87</v>
      </c>
      <c r="F96" s="9" t="s">
        <v>16</v>
      </c>
      <c r="G96" s="59">
        <f>1330-110</f>
        <v>1220</v>
      </c>
    </row>
    <row r="97" spans="1:7" s="61" customFormat="1" ht="27" customHeight="1">
      <c r="A97" s="92" t="s">
        <v>89</v>
      </c>
      <c r="B97" s="7" t="s">
        <v>241</v>
      </c>
      <c r="C97" s="28" t="s">
        <v>218</v>
      </c>
      <c r="D97" s="28">
        <v>10</v>
      </c>
      <c r="E97" s="9" t="s">
        <v>39</v>
      </c>
      <c r="F97" s="9"/>
      <c r="G97" s="59">
        <f>1330-110</f>
        <v>1220</v>
      </c>
    </row>
    <row r="98" spans="1:7" s="61" customFormat="1" ht="13.5">
      <c r="A98" s="63" t="s">
        <v>181</v>
      </c>
      <c r="B98" s="7" t="s">
        <v>241</v>
      </c>
      <c r="C98" s="28" t="s">
        <v>218</v>
      </c>
      <c r="D98" s="28">
        <v>10</v>
      </c>
      <c r="E98" s="9" t="s">
        <v>39</v>
      </c>
      <c r="F98" s="9">
        <v>240</v>
      </c>
      <c r="G98" s="59">
        <f>1330-110</f>
        <v>1220</v>
      </c>
    </row>
    <row r="99" spans="1:7" s="61" customFormat="1" ht="30" customHeight="1">
      <c r="A99" s="1" t="s">
        <v>280</v>
      </c>
      <c r="B99" s="7" t="s">
        <v>241</v>
      </c>
      <c r="C99" s="7" t="s">
        <v>254</v>
      </c>
      <c r="D99" s="28">
        <v>14</v>
      </c>
      <c r="E99" s="9"/>
      <c r="F99" s="9"/>
      <c r="G99" s="51">
        <v>7</v>
      </c>
    </row>
    <row r="100" spans="1:7" s="61" customFormat="1" ht="44.25" customHeight="1">
      <c r="A100" s="1" t="s">
        <v>78</v>
      </c>
      <c r="B100" s="7" t="s">
        <v>241</v>
      </c>
      <c r="C100" s="7" t="s">
        <v>254</v>
      </c>
      <c r="D100" s="28">
        <v>14</v>
      </c>
      <c r="E100" s="9" t="s">
        <v>46</v>
      </c>
      <c r="F100" s="28"/>
      <c r="G100" s="51">
        <v>7</v>
      </c>
    </row>
    <row r="101" spans="1:7" s="61" customFormat="1" ht="31.5" customHeight="1">
      <c r="A101" s="1" t="s">
        <v>142</v>
      </c>
      <c r="B101" s="7" t="s">
        <v>241</v>
      </c>
      <c r="C101" s="7" t="s">
        <v>254</v>
      </c>
      <c r="D101" s="28">
        <v>14</v>
      </c>
      <c r="E101" s="9" t="s">
        <v>161</v>
      </c>
      <c r="F101" s="28"/>
      <c r="G101" s="51">
        <v>7</v>
      </c>
    </row>
    <row r="102" spans="1:7" s="61" customFormat="1" ht="24" customHeight="1" hidden="1">
      <c r="A102" s="31"/>
      <c r="B102" s="7"/>
      <c r="C102" s="7"/>
      <c r="D102" s="28"/>
      <c r="E102" s="9"/>
      <c r="F102" s="9"/>
      <c r="G102" s="51">
        <v>7</v>
      </c>
    </row>
    <row r="103" spans="1:7" s="61" customFormat="1" ht="25.5" customHeight="1">
      <c r="A103" s="31" t="s">
        <v>181</v>
      </c>
      <c r="B103" s="7" t="s">
        <v>241</v>
      </c>
      <c r="C103" s="7" t="s">
        <v>254</v>
      </c>
      <c r="D103" s="28">
        <v>14</v>
      </c>
      <c r="E103" s="9" t="s">
        <v>161</v>
      </c>
      <c r="F103" s="9">
        <v>240</v>
      </c>
      <c r="G103" s="51">
        <v>7</v>
      </c>
    </row>
    <row r="104" spans="1:8" s="61" customFormat="1" ht="13.5">
      <c r="A104" s="63" t="s">
        <v>230</v>
      </c>
      <c r="B104" s="7" t="s">
        <v>241</v>
      </c>
      <c r="C104" s="28" t="s">
        <v>220</v>
      </c>
      <c r="D104" s="28" t="s">
        <v>213</v>
      </c>
      <c r="E104" s="9"/>
      <c r="F104" s="9"/>
      <c r="G104" s="11">
        <f>G105+G110+G117+G121</f>
        <v>72405.9</v>
      </c>
      <c r="H104" s="62"/>
    </row>
    <row r="105" spans="1:7" s="60" customFormat="1" ht="13.5">
      <c r="A105" s="1" t="s">
        <v>30</v>
      </c>
      <c r="B105" s="7" t="s">
        <v>241</v>
      </c>
      <c r="C105" s="58" t="s">
        <v>219</v>
      </c>
      <c r="D105" s="58" t="s">
        <v>215</v>
      </c>
      <c r="E105" s="58"/>
      <c r="F105" s="58"/>
      <c r="G105" s="59">
        <v>220</v>
      </c>
    </row>
    <row r="106" spans="1:7" s="61" customFormat="1" ht="27" customHeight="1">
      <c r="A106" s="1" t="s">
        <v>25</v>
      </c>
      <c r="B106" s="7" t="s">
        <v>241</v>
      </c>
      <c r="C106" s="28" t="s">
        <v>220</v>
      </c>
      <c r="D106" s="28" t="s">
        <v>216</v>
      </c>
      <c r="E106" s="9" t="s">
        <v>42</v>
      </c>
      <c r="F106" s="28"/>
      <c r="G106" s="59">
        <v>220</v>
      </c>
    </row>
    <row r="107" spans="1:9" s="61" customFormat="1" ht="27" customHeight="1">
      <c r="A107" s="1" t="s">
        <v>231</v>
      </c>
      <c r="B107" s="7" t="s">
        <v>241</v>
      </c>
      <c r="C107" s="28" t="s">
        <v>220</v>
      </c>
      <c r="D107" s="28" t="s">
        <v>216</v>
      </c>
      <c r="E107" s="68" t="s">
        <v>150</v>
      </c>
      <c r="F107" s="28"/>
      <c r="G107" s="59">
        <v>220</v>
      </c>
      <c r="I107" s="62"/>
    </row>
    <row r="108" spans="1:7" s="61" customFormat="1" ht="23.25" customHeight="1">
      <c r="A108" s="1" t="s">
        <v>232</v>
      </c>
      <c r="B108" s="7" t="s">
        <v>241</v>
      </c>
      <c r="C108" s="28" t="s">
        <v>220</v>
      </c>
      <c r="D108" s="28" t="s">
        <v>216</v>
      </c>
      <c r="E108" s="68" t="s">
        <v>137</v>
      </c>
      <c r="F108" s="28"/>
      <c r="G108" s="59">
        <v>220</v>
      </c>
    </row>
    <row r="109" spans="1:7" s="61" customFormat="1" ht="39.75" customHeight="1">
      <c r="A109" s="21" t="s">
        <v>271</v>
      </c>
      <c r="B109" s="7" t="s">
        <v>241</v>
      </c>
      <c r="C109" s="28" t="s">
        <v>220</v>
      </c>
      <c r="D109" s="28" t="s">
        <v>216</v>
      </c>
      <c r="E109" s="68" t="s">
        <v>137</v>
      </c>
      <c r="F109" s="9">
        <v>810</v>
      </c>
      <c r="G109" s="59">
        <v>220</v>
      </c>
    </row>
    <row r="110" spans="1:9" s="60" customFormat="1" ht="13.5">
      <c r="A110" s="1" t="s">
        <v>27</v>
      </c>
      <c r="B110" s="7" t="s">
        <v>241</v>
      </c>
      <c r="C110" s="58" t="s">
        <v>219</v>
      </c>
      <c r="D110" s="58" t="s">
        <v>227</v>
      </c>
      <c r="E110" s="58"/>
      <c r="F110" s="58"/>
      <c r="G110" s="59">
        <f>G111</f>
        <v>70464.29999999999</v>
      </c>
      <c r="I110" s="64"/>
    </row>
    <row r="111" spans="1:7" s="61" customFormat="1" ht="31.5" customHeight="1">
      <c r="A111" s="1" t="s">
        <v>167</v>
      </c>
      <c r="B111" s="7" t="s">
        <v>241</v>
      </c>
      <c r="C111" s="28" t="s">
        <v>220</v>
      </c>
      <c r="D111" s="28" t="s">
        <v>228</v>
      </c>
      <c r="E111" s="9" t="s">
        <v>40</v>
      </c>
      <c r="F111" s="9"/>
      <c r="G111" s="59">
        <f>G112</f>
        <v>70464.29999999999</v>
      </c>
    </row>
    <row r="112" spans="1:7" s="61" customFormat="1" ht="30" customHeight="1">
      <c r="A112" s="1" t="s">
        <v>173</v>
      </c>
      <c r="B112" s="7" t="s">
        <v>241</v>
      </c>
      <c r="C112" s="28" t="s">
        <v>220</v>
      </c>
      <c r="D112" s="28" t="s">
        <v>228</v>
      </c>
      <c r="E112" s="9" t="s">
        <v>97</v>
      </c>
      <c r="F112" s="9"/>
      <c r="G112" s="59">
        <f>G114+G116</f>
        <v>70464.29999999999</v>
      </c>
    </row>
    <row r="113" spans="1:7" s="61" customFormat="1" ht="24.75" customHeight="1">
      <c r="A113" s="92" t="s">
        <v>233</v>
      </c>
      <c r="B113" s="7" t="s">
        <v>241</v>
      </c>
      <c r="C113" s="28" t="s">
        <v>220</v>
      </c>
      <c r="D113" s="28" t="s">
        <v>228</v>
      </c>
      <c r="E113" s="9" t="s">
        <v>73</v>
      </c>
      <c r="F113" s="9"/>
      <c r="G113" s="59">
        <f>G114</f>
        <v>70464.29999999999</v>
      </c>
    </row>
    <row r="114" spans="1:7" s="61" customFormat="1" ht="14.25" customHeight="1">
      <c r="A114" s="63" t="s">
        <v>181</v>
      </c>
      <c r="B114" s="7" t="s">
        <v>241</v>
      </c>
      <c r="C114" s="28" t="s">
        <v>220</v>
      </c>
      <c r="D114" s="28" t="s">
        <v>228</v>
      </c>
      <c r="E114" s="9" t="s">
        <v>73</v>
      </c>
      <c r="F114" s="9">
        <v>240</v>
      </c>
      <c r="G114" s="59">
        <f>27680+2839.9+20500+3000+16000-770-2426-324+4209.7+299.7-545</f>
        <v>70464.29999999999</v>
      </c>
    </row>
    <row r="115" spans="1:7" s="61" customFormat="1" ht="40.5" customHeight="1" hidden="1">
      <c r="A115" s="97" t="s">
        <v>315</v>
      </c>
      <c r="B115" s="7" t="s">
        <v>241</v>
      </c>
      <c r="C115" s="28" t="s">
        <v>220</v>
      </c>
      <c r="D115" s="28" t="s">
        <v>228</v>
      </c>
      <c r="E115" s="9" t="s">
        <v>314</v>
      </c>
      <c r="F115" s="9"/>
      <c r="G115" s="59">
        <v>0</v>
      </c>
    </row>
    <row r="116" spans="1:7" s="61" customFormat="1" ht="14.25" customHeight="1" hidden="1">
      <c r="A116" s="63" t="s">
        <v>181</v>
      </c>
      <c r="B116" s="7" t="s">
        <v>241</v>
      </c>
      <c r="C116" s="28" t="s">
        <v>220</v>
      </c>
      <c r="D116" s="28" t="s">
        <v>228</v>
      </c>
      <c r="E116" s="9" t="s">
        <v>314</v>
      </c>
      <c r="F116" s="9">
        <v>240</v>
      </c>
      <c r="G116" s="59">
        <v>0</v>
      </c>
    </row>
    <row r="117" spans="1:11" s="60" customFormat="1" ht="18" customHeight="1" hidden="1">
      <c r="A117" s="1" t="s">
        <v>9</v>
      </c>
      <c r="B117" s="7" t="s">
        <v>241</v>
      </c>
      <c r="C117" s="58" t="s">
        <v>219</v>
      </c>
      <c r="D117" s="58">
        <v>12</v>
      </c>
      <c r="E117" s="58"/>
      <c r="F117" s="58"/>
      <c r="G117" s="59">
        <v>0</v>
      </c>
      <c r="K117" s="64"/>
    </row>
    <row r="118" spans="1:9" s="61" customFormat="1" ht="33" customHeight="1">
      <c r="A118" s="1" t="s">
        <v>25</v>
      </c>
      <c r="B118" s="7" t="s">
        <v>241</v>
      </c>
      <c r="C118" s="28" t="s">
        <v>220</v>
      </c>
      <c r="D118" s="28">
        <v>12</v>
      </c>
      <c r="E118" s="9" t="s">
        <v>42</v>
      </c>
      <c r="F118" s="28"/>
      <c r="G118" s="59">
        <f>1081.6+490+150</f>
        <v>1721.6</v>
      </c>
      <c r="I118" s="62"/>
    </row>
    <row r="119" spans="1:7" s="61" customFormat="1" ht="27.75" customHeight="1">
      <c r="A119" s="1" t="s">
        <v>79</v>
      </c>
      <c r="B119" s="7" t="s">
        <v>241</v>
      </c>
      <c r="C119" s="28" t="s">
        <v>220</v>
      </c>
      <c r="D119" s="28">
        <v>12</v>
      </c>
      <c r="E119" s="68" t="s">
        <v>153</v>
      </c>
      <c r="F119" s="9"/>
      <c r="G119" s="59">
        <f>1081.6+490</f>
        <v>1571.6</v>
      </c>
    </row>
    <row r="120" spans="1:7" s="61" customFormat="1" ht="28.5" customHeight="1">
      <c r="A120" s="1" t="s">
        <v>154</v>
      </c>
      <c r="B120" s="7" t="s">
        <v>241</v>
      </c>
      <c r="C120" s="28" t="s">
        <v>220</v>
      </c>
      <c r="D120" s="28">
        <v>12</v>
      </c>
      <c r="E120" s="68" t="s">
        <v>138</v>
      </c>
      <c r="F120" s="9"/>
      <c r="G120" s="59">
        <f>1081.6+490</f>
        <v>1571.6</v>
      </c>
    </row>
    <row r="121" spans="1:7" s="61" customFormat="1" ht="15" customHeight="1">
      <c r="A121" s="1" t="s">
        <v>235</v>
      </c>
      <c r="B121" s="7" t="s">
        <v>241</v>
      </c>
      <c r="C121" s="28" t="s">
        <v>220</v>
      </c>
      <c r="D121" s="28">
        <v>12</v>
      </c>
      <c r="E121" s="68" t="s">
        <v>138</v>
      </c>
      <c r="F121" s="9">
        <v>240</v>
      </c>
      <c r="G121" s="59">
        <f>1081.6+490+150</f>
        <v>1721.6</v>
      </c>
    </row>
    <row r="122" spans="1:9" s="61" customFormat="1" ht="13.5">
      <c r="A122" s="1" t="s">
        <v>236</v>
      </c>
      <c r="B122" s="7" t="s">
        <v>241</v>
      </c>
      <c r="C122" s="28" t="s">
        <v>237</v>
      </c>
      <c r="D122" s="28" t="s">
        <v>213</v>
      </c>
      <c r="E122" s="68"/>
      <c r="F122" s="9"/>
      <c r="G122" s="11">
        <f>G123+G136+G156</f>
        <v>159540</v>
      </c>
      <c r="H122" s="62"/>
      <c r="I122" s="62"/>
    </row>
    <row r="123" spans="1:12" s="60" customFormat="1" ht="14.25" customHeight="1">
      <c r="A123" s="1" t="s">
        <v>34</v>
      </c>
      <c r="B123" s="7" t="s">
        <v>241</v>
      </c>
      <c r="C123" s="58" t="s">
        <v>238</v>
      </c>
      <c r="D123" s="58" t="s">
        <v>214</v>
      </c>
      <c r="E123" s="58"/>
      <c r="F123" s="58"/>
      <c r="G123" s="59">
        <f>G131+G135+G129+G132</f>
        <v>59982.399999999994</v>
      </c>
      <c r="I123" s="69"/>
      <c r="J123" s="69"/>
      <c r="K123" s="69"/>
      <c r="L123" s="69"/>
    </row>
    <row r="124" spans="1:12" s="61" customFormat="1" ht="24" customHeight="1">
      <c r="A124" s="1" t="s">
        <v>25</v>
      </c>
      <c r="B124" s="7" t="s">
        <v>241</v>
      </c>
      <c r="C124" s="7" t="s">
        <v>242</v>
      </c>
      <c r="D124" s="28" t="s">
        <v>212</v>
      </c>
      <c r="E124" s="9" t="s">
        <v>42</v>
      </c>
      <c r="F124" s="28"/>
      <c r="G124" s="51">
        <v>59982.4</v>
      </c>
      <c r="H124" s="62"/>
      <c r="I124" s="70"/>
      <c r="J124" s="70"/>
      <c r="K124" s="70"/>
      <c r="L124" s="70"/>
    </row>
    <row r="125" spans="1:14" s="61" customFormat="1" ht="30" customHeight="1">
      <c r="A125" s="1" t="s">
        <v>239</v>
      </c>
      <c r="B125" s="7" t="s">
        <v>241</v>
      </c>
      <c r="C125" s="7" t="s">
        <v>242</v>
      </c>
      <c r="D125" s="28" t="s">
        <v>212</v>
      </c>
      <c r="E125" s="9" t="s">
        <v>155</v>
      </c>
      <c r="F125" s="9"/>
      <c r="G125" s="51">
        <v>59982.4</v>
      </c>
      <c r="I125" s="178"/>
      <c r="J125" s="178"/>
      <c r="K125" s="178"/>
      <c r="L125" s="178"/>
      <c r="M125" s="71"/>
      <c r="N125" s="72"/>
    </row>
    <row r="126" spans="1:12" s="61" customFormat="1" ht="30" customHeight="1">
      <c r="A126" s="4" t="s">
        <v>196</v>
      </c>
      <c r="B126" s="7" t="s">
        <v>241</v>
      </c>
      <c r="C126" s="7" t="s">
        <v>242</v>
      </c>
      <c r="D126" s="28" t="s">
        <v>212</v>
      </c>
      <c r="E126" s="9" t="s">
        <v>139</v>
      </c>
      <c r="F126" s="9"/>
      <c r="G126" s="51">
        <f>7800+20289+255+1300</f>
        <v>29644</v>
      </c>
      <c r="J126" s="73"/>
      <c r="K126" s="73"/>
      <c r="L126" s="73"/>
    </row>
    <row r="127" spans="1:12" s="61" customFormat="1" ht="39" customHeight="1">
      <c r="A127" s="4" t="s">
        <v>80</v>
      </c>
      <c r="B127" s="7" t="s">
        <v>241</v>
      </c>
      <c r="C127" s="28" t="s">
        <v>237</v>
      </c>
      <c r="D127" s="28" t="s">
        <v>212</v>
      </c>
      <c r="E127" s="9" t="s">
        <v>139</v>
      </c>
      <c r="F127" s="85">
        <v>410</v>
      </c>
      <c r="G127" s="51">
        <f>7800+20289+255+1300</f>
        <v>29644</v>
      </c>
      <c r="I127" s="70"/>
      <c r="J127" s="70"/>
      <c r="K127" s="70"/>
      <c r="L127" s="70"/>
    </row>
    <row r="128" spans="1:12" s="61" customFormat="1" ht="16.5" customHeight="1">
      <c r="A128" s="21" t="s">
        <v>196</v>
      </c>
      <c r="B128" s="7" t="s">
        <v>241</v>
      </c>
      <c r="C128" s="28" t="s">
        <v>237</v>
      </c>
      <c r="D128" s="28" t="s">
        <v>212</v>
      </c>
      <c r="E128" s="9" t="s">
        <v>139</v>
      </c>
      <c r="F128" s="85"/>
      <c r="G128" s="51">
        <f>7800+20289+255+1300</f>
        <v>29644</v>
      </c>
      <c r="I128" s="70"/>
      <c r="J128" s="70"/>
      <c r="K128" s="70"/>
      <c r="L128" s="70"/>
    </row>
    <row r="129" spans="1:12" s="61" customFormat="1" ht="15.75" customHeight="1">
      <c r="A129" s="1" t="s">
        <v>240</v>
      </c>
      <c r="B129" s="7" t="s">
        <v>241</v>
      </c>
      <c r="C129" s="28" t="s">
        <v>237</v>
      </c>
      <c r="D129" s="28" t="s">
        <v>212</v>
      </c>
      <c r="E129" s="9" t="s">
        <v>139</v>
      </c>
      <c r="F129" s="9">
        <v>410</v>
      </c>
      <c r="G129" s="51">
        <f>7800+20289+255+1300</f>
        <v>29644</v>
      </c>
      <c r="I129" s="70"/>
      <c r="J129" s="70"/>
      <c r="K129" s="70"/>
      <c r="L129" s="70"/>
    </row>
    <row r="130" spans="1:12" s="61" customFormat="1" ht="13.5">
      <c r="A130" s="63" t="s">
        <v>197</v>
      </c>
      <c r="B130" s="7" t="s">
        <v>241</v>
      </c>
      <c r="C130" s="28" t="s">
        <v>237</v>
      </c>
      <c r="D130" s="28" t="s">
        <v>212</v>
      </c>
      <c r="E130" s="9" t="s">
        <v>198</v>
      </c>
      <c r="F130" s="9"/>
      <c r="G130" s="11">
        <f>200-200</f>
        <v>0</v>
      </c>
      <c r="I130" s="70"/>
      <c r="J130" s="70"/>
      <c r="K130" s="70"/>
      <c r="L130" s="70"/>
    </row>
    <row r="131" spans="1:12" s="61" customFormat="1" ht="13.5">
      <c r="A131" s="63" t="s">
        <v>181</v>
      </c>
      <c r="B131" s="7" t="s">
        <v>241</v>
      </c>
      <c r="C131" s="28" t="s">
        <v>237</v>
      </c>
      <c r="D131" s="28" t="s">
        <v>212</v>
      </c>
      <c r="E131" s="9" t="s">
        <v>198</v>
      </c>
      <c r="F131" s="9">
        <v>240</v>
      </c>
      <c r="G131" s="11">
        <f>200-200</f>
        <v>0</v>
      </c>
      <c r="I131" s="70"/>
      <c r="J131" s="70"/>
      <c r="K131" s="70"/>
      <c r="L131" s="70"/>
    </row>
    <row r="132" spans="1:12" s="61" customFormat="1" ht="18" customHeight="1">
      <c r="A132" s="13" t="s">
        <v>200</v>
      </c>
      <c r="B132" s="7" t="s">
        <v>241</v>
      </c>
      <c r="C132" s="28" t="s">
        <v>237</v>
      </c>
      <c r="D132" s="28" t="s">
        <v>212</v>
      </c>
      <c r="E132" s="14" t="s">
        <v>199</v>
      </c>
      <c r="F132" s="9"/>
      <c r="G132" s="11">
        <f>11900+16669.5+1143.6</f>
        <v>29713.1</v>
      </c>
      <c r="I132" s="70"/>
      <c r="J132" s="70"/>
      <c r="K132" s="70"/>
      <c r="L132" s="70"/>
    </row>
    <row r="133" spans="1:12" s="61" customFormat="1" ht="30.75" customHeight="1">
      <c r="A133" s="97" t="s">
        <v>35</v>
      </c>
      <c r="B133" s="130" t="s">
        <v>241</v>
      </c>
      <c r="C133" s="131" t="s">
        <v>237</v>
      </c>
      <c r="D133" s="131" t="s">
        <v>212</v>
      </c>
      <c r="E133" s="132" t="s">
        <v>199</v>
      </c>
      <c r="F133" s="132">
        <v>810</v>
      </c>
      <c r="G133" s="11">
        <f>11900+16669.5+1143.6</f>
        <v>29713.1</v>
      </c>
      <c r="I133" s="113"/>
      <c r="J133" s="2"/>
      <c r="K133" s="2"/>
      <c r="L133" s="2"/>
    </row>
    <row r="134" spans="1:12" s="61" customFormat="1" ht="14.25" customHeight="1">
      <c r="A134" s="13" t="s">
        <v>201</v>
      </c>
      <c r="B134" s="7" t="s">
        <v>241</v>
      </c>
      <c r="C134" s="28" t="s">
        <v>237</v>
      </c>
      <c r="D134" s="28" t="s">
        <v>212</v>
      </c>
      <c r="E134" s="68" t="s">
        <v>202</v>
      </c>
      <c r="F134" s="9"/>
      <c r="G134" s="11">
        <v>625.3</v>
      </c>
      <c r="I134" s="15"/>
      <c r="J134" s="15"/>
      <c r="K134" s="15"/>
      <c r="L134" s="15"/>
    </row>
    <row r="135" spans="1:12" s="61" customFormat="1" ht="16.5" customHeight="1">
      <c r="A135" s="63" t="s">
        <v>181</v>
      </c>
      <c r="B135" s="7" t="s">
        <v>241</v>
      </c>
      <c r="C135" s="28" t="s">
        <v>237</v>
      </c>
      <c r="D135" s="28" t="s">
        <v>212</v>
      </c>
      <c r="E135" s="68" t="s">
        <v>202</v>
      </c>
      <c r="F135" s="9">
        <v>240</v>
      </c>
      <c r="G135" s="11">
        <v>625.3</v>
      </c>
      <c r="I135" s="179"/>
      <c r="J135" s="179"/>
      <c r="K135" s="179"/>
      <c r="L135" s="179"/>
    </row>
    <row r="136" spans="1:12" s="60" customFormat="1" ht="13.5">
      <c r="A136" s="1" t="s">
        <v>5</v>
      </c>
      <c r="B136" s="7" t="s">
        <v>241</v>
      </c>
      <c r="C136" s="58" t="s">
        <v>238</v>
      </c>
      <c r="D136" s="58" t="s">
        <v>215</v>
      </c>
      <c r="E136" s="23"/>
      <c r="F136" s="23"/>
      <c r="G136" s="74">
        <f>G137</f>
        <v>41543.80000000001</v>
      </c>
      <c r="I136" s="69"/>
      <c r="J136" s="69"/>
      <c r="K136" s="69"/>
      <c r="L136" s="69"/>
    </row>
    <row r="137" spans="1:12" s="61" customFormat="1" ht="42" customHeight="1">
      <c r="A137" s="1" t="s">
        <v>258</v>
      </c>
      <c r="B137" s="7" t="s">
        <v>241</v>
      </c>
      <c r="C137" s="28" t="s">
        <v>237</v>
      </c>
      <c r="D137" s="28" t="s">
        <v>216</v>
      </c>
      <c r="E137" s="9" t="s">
        <v>38</v>
      </c>
      <c r="F137" s="9"/>
      <c r="G137" s="51">
        <f>G140+G148+G151+G143+G145</f>
        <v>41543.80000000001</v>
      </c>
      <c r="I137" s="112"/>
      <c r="J137" s="70"/>
      <c r="K137" s="70"/>
      <c r="L137" s="70"/>
    </row>
    <row r="138" spans="1:7" s="61" customFormat="1" ht="27" customHeight="1">
      <c r="A138" s="1" t="s">
        <v>170</v>
      </c>
      <c r="B138" s="7" t="s">
        <v>241</v>
      </c>
      <c r="C138" s="28" t="s">
        <v>237</v>
      </c>
      <c r="D138" s="28" t="s">
        <v>216</v>
      </c>
      <c r="E138" s="9" t="s">
        <v>91</v>
      </c>
      <c r="F138" s="9"/>
      <c r="G138" s="51">
        <v>300</v>
      </c>
    </row>
    <row r="139" spans="1:7" s="61" customFormat="1" ht="16.5" customHeight="1">
      <c r="A139" s="1" t="s">
        <v>92</v>
      </c>
      <c r="B139" s="7" t="s">
        <v>241</v>
      </c>
      <c r="C139" s="28" t="s">
        <v>237</v>
      </c>
      <c r="D139" s="28" t="s">
        <v>216</v>
      </c>
      <c r="E139" s="9" t="s">
        <v>72</v>
      </c>
      <c r="F139" s="9"/>
      <c r="G139" s="51">
        <v>300</v>
      </c>
    </row>
    <row r="140" spans="1:7" s="61" customFormat="1" ht="18" customHeight="1">
      <c r="A140" s="63" t="s">
        <v>181</v>
      </c>
      <c r="B140" s="7" t="s">
        <v>241</v>
      </c>
      <c r="C140" s="28" t="s">
        <v>237</v>
      </c>
      <c r="D140" s="28" t="s">
        <v>216</v>
      </c>
      <c r="E140" s="9" t="s">
        <v>72</v>
      </c>
      <c r="F140" s="9">
        <v>240</v>
      </c>
      <c r="G140" s="51">
        <v>300</v>
      </c>
    </row>
    <row r="141" spans="1:7" s="61" customFormat="1" ht="29.25" customHeight="1" hidden="1">
      <c r="A141" s="127"/>
      <c r="B141" s="106"/>
      <c r="C141" s="106"/>
      <c r="D141" s="106"/>
      <c r="E141" s="108"/>
      <c r="F141" s="108"/>
      <c r="G141" s="109"/>
    </row>
    <row r="142" spans="1:7" s="61" customFormat="1" ht="24" customHeight="1" hidden="1">
      <c r="A142" s="1"/>
      <c r="B142" s="7"/>
      <c r="C142" s="7"/>
      <c r="D142" s="7"/>
      <c r="E142" s="9"/>
      <c r="F142" s="9"/>
      <c r="G142" s="11">
        <v>0</v>
      </c>
    </row>
    <row r="143" spans="1:7" s="61" customFormat="1" ht="19.5" customHeight="1">
      <c r="A143" s="75" t="s">
        <v>240</v>
      </c>
      <c r="B143" s="7" t="s">
        <v>241</v>
      </c>
      <c r="C143" s="7" t="s">
        <v>242</v>
      </c>
      <c r="D143" s="7" t="s">
        <v>243</v>
      </c>
      <c r="E143" s="9" t="s">
        <v>72</v>
      </c>
      <c r="F143" s="9">
        <v>410</v>
      </c>
      <c r="G143" s="11">
        <f>6127-4792.6-43.6</f>
        <v>1290.7999999999997</v>
      </c>
    </row>
    <row r="144" spans="1:7" s="61" customFormat="1" ht="27" customHeight="1">
      <c r="A144" s="95" t="s">
        <v>269</v>
      </c>
      <c r="B144" s="7" t="s">
        <v>241</v>
      </c>
      <c r="C144" s="7" t="s">
        <v>242</v>
      </c>
      <c r="D144" s="7" t="s">
        <v>243</v>
      </c>
      <c r="E144" s="9" t="s">
        <v>270</v>
      </c>
      <c r="F144" s="9"/>
      <c r="G144" s="11">
        <f>677+4277.2-89.1-457.7</f>
        <v>4407.4</v>
      </c>
    </row>
    <row r="145" spans="1:7" s="61" customFormat="1" ht="21.75" customHeight="1">
      <c r="A145" s="75" t="s">
        <v>240</v>
      </c>
      <c r="B145" s="7" t="s">
        <v>241</v>
      </c>
      <c r="C145" s="7" t="s">
        <v>242</v>
      </c>
      <c r="D145" s="7" t="s">
        <v>243</v>
      </c>
      <c r="E145" s="9" t="s">
        <v>270</v>
      </c>
      <c r="F145" s="9">
        <v>410</v>
      </c>
      <c r="G145" s="11">
        <f>677+4277.2-89.1-457.7</f>
        <v>4407.4</v>
      </c>
    </row>
    <row r="146" spans="1:7" s="61" customFormat="1" ht="30" customHeight="1">
      <c r="A146" s="1" t="s">
        <v>171</v>
      </c>
      <c r="B146" s="7" t="s">
        <v>241</v>
      </c>
      <c r="C146" s="28" t="s">
        <v>237</v>
      </c>
      <c r="D146" s="28" t="s">
        <v>216</v>
      </c>
      <c r="E146" s="10" t="s">
        <v>93</v>
      </c>
      <c r="F146" s="9"/>
      <c r="G146" s="51">
        <f>21823-3127-3415.6-673+4965.6+10698+8327-3424.7+1900+710-549.6-2535.1</f>
        <v>34698.600000000006</v>
      </c>
    </row>
    <row r="147" spans="1:7" s="61" customFormat="1" ht="15.75" customHeight="1">
      <c r="A147" s="1" t="s">
        <v>101</v>
      </c>
      <c r="B147" s="7" t="s">
        <v>241</v>
      </c>
      <c r="C147" s="28" t="s">
        <v>237</v>
      </c>
      <c r="D147" s="28" t="s">
        <v>216</v>
      </c>
      <c r="E147" s="10" t="s">
        <v>115</v>
      </c>
      <c r="F147" s="9"/>
      <c r="G147" s="51">
        <f>21823-3127-3415.6-673+4965.6+10698+8327-3424.7+1900+710-549.6-2535.1</f>
        <v>34698.600000000006</v>
      </c>
    </row>
    <row r="148" spans="1:7" s="61" customFormat="1" ht="17.25" customHeight="1">
      <c r="A148" s="63" t="s">
        <v>181</v>
      </c>
      <c r="B148" s="7" t="s">
        <v>241</v>
      </c>
      <c r="C148" s="28" t="s">
        <v>237</v>
      </c>
      <c r="D148" s="28" t="s">
        <v>216</v>
      </c>
      <c r="E148" s="9" t="s">
        <v>115</v>
      </c>
      <c r="F148" s="9">
        <v>240</v>
      </c>
      <c r="G148" s="51">
        <f>21823-3127-3415.6-673+4965.6+10698+8327-3424.7+1900+710-549.6-2535.1</f>
        <v>34698.600000000006</v>
      </c>
    </row>
    <row r="149" spans="1:7" s="61" customFormat="1" ht="30" customHeight="1">
      <c r="A149" s="1" t="s">
        <v>172</v>
      </c>
      <c r="B149" s="7" t="s">
        <v>241</v>
      </c>
      <c r="C149" s="28" t="s">
        <v>237</v>
      </c>
      <c r="D149" s="28" t="s">
        <v>216</v>
      </c>
      <c r="E149" s="9" t="s">
        <v>94</v>
      </c>
      <c r="F149" s="9"/>
      <c r="G149" s="51">
        <f>1600-1500+424.7+800-200.1-277.6</f>
        <v>847.0000000000001</v>
      </c>
    </row>
    <row r="150" spans="1:7" s="61" customFormat="1" ht="15.75" customHeight="1">
      <c r="A150" s="1" t="s">
        <v>95</v>
      </c>
      <c r="B150" s="7" t="s">
        <v>241</v>
      </c>
      <c r="C150" s="28" t="s">
        <v>237</v>
      </c>
      <c r="D150" s="28" t="s">
        <v>216</v>
      </c>
      <c r="E150" s="9" t="s">
        <v>116</v>
      </c>
      <c r="F150" s="9"/>
      <c r="G150" s="51">
        <f>1600-1500+424.7+800-200.1-277.6</f>
        <v>847.0000000000001</v>
      </c>
    </row>
    <row r="151" spans="1:10" s="61" customFormat="1" ht="12" customHeight="1">
      <c r="A151" s="63" t="s">
        <v>181</v>
      </c>
      <c r="B151" s="7" t="s">
        <v>241</v>
      </c>
      <c r="C151" s="28" t="s">
        <v>237</v>
      </c>
      <c r="D151" s="28" t="s">
        <v>216</v>
      </c>
      <c r="E151" s="9" t="s">
        <v>116</v>
      </c>
      <c r="F151" s="9">
        <v>240</v>
      </c>
      <c r="G151" s="51">
        <f>1600-1500+424.7+800-200.1-277.6</f>
        <v>847.0000000000001</v>
      </c>
      <c r="J151" s="70"/>
    </row>
    <row r="152" spans="1:7" s="61" customFormat="1" ht="13.5" hidden="1">
      <c r="A152" s="1" t="s">
        <v>240</v>
      </c>
      <c r="B152" s="7" t="s">
        <v>241</v>
      </c>
      <c r="C152" s="28" t="s">
        <v>237</v>
      </c>
      <c r="D152" s="28" t="s">
        <v>216</v>
      </c>
      <c r="E152" s="9" t="s">
        <v>116</v>
      </c>
      <c r="F152" s="9">
        <v>410</v>
      </c>
      <c r="G152" s="51">
        <v>7900</v>
      </c>
    </row>
    <row r="153" spans="1:7" s="61" customFormat="1" ht="19.5" customHeight="1" hidden="1">
      <c r="A153" s="1" t="s">
        <v>261</v>
      </c>
      <c r="B153" s="7" t="s">
        <v>241</v>
      </c>
      <c r="C153" s="28" t="s">
        <v>237</v>
      </c>
      <c r="D153" s="28" t="s">
        <v>216</v>
      </c>
      <c r="E153" s="9" t="s">
        <v>262</v>
      </c>
      <c r="F153" s="9"/>
      <c r="G153" s="51">
        <v>7900</v>
      </c>
    </row>
    <row r="154" spans="1:7" s="61" customFormat="1" ht="15" customHeight="1" hidden="1">
      <c r="A154" s="1" t="s">
        <v>263</v>
      </c>
      <c r="B154" s="7" t="s">
        <v>241</v>
      </c>
      <c r="C154" s="28" t="s">
        <v>237</v>
      </c>
      <c r="D154" s="28" t="s">
        <v>216</v>
      </c>
      <c r="E154" s="9" t="s">
        <v>264</v>
      </c>
      <c r="F154" s="9"/>
      <c r="G154" s="51">
        <v>7900</v>
      </c>
    </row>
    <row r="155" spans="1:7" s="61" customFormat="1" ht="19.5" customHeight="1" hidden="1">
      <c r="A155" s="19" t="s">
        <v>181</v>
      </c>
      <c r="B155" s="7" t="s">
        <v>241</v>
      </c>
      <c r="C155" s="28" t="s">
        <v>237</v>
      </c>
      <c r="D155" s="28" t="s">
        <v>216</v>
      </c>
      <c r="E155" s="9" t="s">
        <v>264</v>
      </c>
      <c r="F155" s="9">
        <v>240</v>
      </c>
      <c r="G155" s="51">
        <v>7900</v>
      </c>
    </row>
    <row r="156" spans="1:9" s="60" customFormat="1" ht="13.5">
      <c r="A156" s="1" t="s">
        <v>6</v>
      </c>
      <c r="B156" s="7" t="s">
        <v>241</v>
      </c>
      <c r="C156" s="58" t="s">
        <v>238</v>
      </c>
      <c r="D156" s="58" t="s">
        <v>217</v>
      </c>
      <c r="E156" s="58"/>
      <c r="F156" s="58"/>
      <c r="G156" s="59">
        <f>G157</f>
        <v>58013.8</v>
      </c>
      <c r="I156" s="64"/>
    </row>
    <row r="157" spans="1:9" s="61" customFormat="1" ht="30" customHeight="1">
      <c r="A157" s="1" t="s">
        <v>167</v>
      </c>
      <c r="B157" s="7" t="s">
        <v>241</v>
      </c>
      <c r="C157" s="28" t="s">
        <v>237</v>
      </c>
      <c r="D157" s="28" t="s">
        <v>218</v>
      </c>
      <c r="E157" s="9" t="s">
        <v>40</v>
      </c>
      <c r="F157" s="28"/>
      <c r="G157" s="51">
        <f>G158+G163</f>
        <v>58013.8</v>
      </c>
      <c r="I157" s="62"/>
    </row>
    <row r="158" spans="1:7" s="61" customFormat="1" ht="14.25" customHeight="1">
      <c r="A158" s="1" t="s">
        <v>174</v>
      </c>
      <c r="B158" s="7" t="s">
        <v>241</v>
      </c>
      <c r="C158" s="28" t="s">
        <v>237</v>
      </c>
      <c r="D158" s="28" t="s">
        <v>218</v>
      </c>
      <c r="E158" s="9" t="s">
        <v>99</v>
      </c>
      <c r="F158" s="9"/>
      <c r="G158" s="51">
        <f>G159+G161</f>
        <v>13813.2</v>
      </c>
    </row>
    <row r="159" spans="1:7" s="61" customFormat="1" ht="17.25" customHeight="1">
      <c r="A159" s="1" t="s">
        <v>102</v>
      </c>
      <c r="B159" s="7" t="s">
        <v>241</v>
      </c>
      <c r="C159" s="28" t="s">
        <v>237</v>
      </c>
      <c r="D159" s="28" t="s">
        <v>218</v>
      </c>
      <c r="E159" s="9" t="s">
        <v>100</v>
      </c>
      <c r="F159" s="9"/>
      <c r="G159" s="51">
        <f>3200+30+1440.6-30</f>
        <v>4640.6</v>
      </c>
    </row>
    <row r="160" spans="1:7" s="61" customFormat="1" ht="18" customHeight="1">
      <c r="A160" s="63" t="s">
        <v>181</v>
      </c>
      <c r="B160" s="7" t="s">
        <v>241</v>
      </c>
      <c r="C160" s="28" t="s">
        <v>237</v>
      </c>
      <c r="D160" s="28" t="s">
        <v>218</v>
      </c>
      <c r="E160" s="9" t="s">
        <v>100</v>
      </c>
      <c r="F160" s="9">
        <v>240</v>
      </c>
      <c r="G160" s="51">
        <f>G159</f>
        <v>4640.6</v>
      </c>
    </row>
    <row r="161" spans="1:7" s="61" customFormat="1" ht="17.25" customHeight="1">
      <c r="A161" s="1" t="s">
        <v>104</v>
      </c>
      <c r="B161" s="7" t="s">
        <v>241</v>
      </c>
      <c r="C161" s="28" t="s">
        <v>237</v>
      </c>
      <c r="D161" s="28" t="s">
        <v>218</v>
      </c>
      <c r="E161" s="9" t="s">
        <v>105</v>
      </c>
      <c r="F161" s="9"/>
      <c r="G161" s="51">
        <f>8000+1172.6</f>
        <v>9172.6</v>
      </c>
    </row>
    <row r="162" spans="1:7" s="61" customFormat="1" ht="13.5">
      <c r="A162" s="63" t="s">
        <v>181</v>
      </c>
      <c r="B162" s="7" t="s">
        <v>241</v>
      </c>
      <c r="C162" s="28" t="s">
        <v>237</v>
      </c>
      <c r="D162" s="28" t="s">
        <v>218</v>
      </c>
      <c r="E162" s="9" t="s">
        <v>105</v>
      </c>
      <c r="F162" s="9">
        <v>240</v>
      </c>
      <c r="G162" s="51">
        <f>8000+1172.6</f>
        <v>9172.6</v>
      </c>
    </row>
    <row r="163" spans="1:7" s="61" customFormat="1" ht="12.75" customHeight="1">
      <c r="A163" s="1" t="s">
        <v>244</v>
      </c>
      <c r="B163" s="7" t="s">
        <v>241</v>
      </c>
      <c r="C163" s="28" t="s">
        <v>237</v>
      </c>
      <c r="D163" s="28" t="s">
        <v>218</v>
      </c>
      <c r="E163" s="6" t="s">
        <v>106</v>
      </c>
      <c r="F163" s="9"/>
      <c r="G163" s="51">
        <f>G174+G172+G170+G168+G166+G164+G181+G183+G177+G179</f>
        <v>44200.6</v>
      </c>
    </row>
    <row r="164" spans="1:7" s="61" customFormat="1" ht="13.5">
      <c r="A164" s="1" t="s">
        <v>107</v>
      </c>
      <c r="B164" s="7" t="s">
        <v>241</v>
      </c>
      <c r="C164" s="28" t="s">
        <v>237</v>
      </c>
      <c r="D164" s="28" t="s">
        <v>218</v>
      </c>
      <c r="E164" s="9" t="s">
        <v>108</v>
      </c>
      <c r="F164" s="9"/>
      <c r="G164" s="51">
        <f>500+226.8-285.5</f>
        <v>441.29999999999995</v>
      </c>
    </row>
    <row r="165" spans="1:7" s="61" customFormat="1" ht="18" customHeight="1">
      <c r="A165" s="63" t="s">
        <v>181</v>
      </c>
      <c r="B165" s="7" t="s">
        <v>241</v>
      </c>
      <c r="C165" s="28" t="s">
        <v>237</v>
      </c>
      <c r="D165" s="28" t="s">
        <v>218</v>
      </c>
      <c r="E165" s="9" t="s">
        <v>108</v>
      </c>
      <c r="F165" s="9">
        <v>240</v>
      </c>
      <c r="G165" s="51">
        <f>500+226.8-285.5</f>
        <v>441.29999999999995</v>
      </c>
    </row>
    <row r="166" spans="1:7" s="61" customFormat="1" ht="14.25" customHeight="1">
      <c r="A166" s="1" t="s">
        <v>110</v>
      </c>
      <c r="B166" s="7" t="s">
        <v>241</v>
      </c>
      <c r="C166" s="28" t="s">
        <v>237</v>
      </c>
      <c r="D166" s="28" t="s">
        <v>218</v>
      </c>
      <c r="E166" s="9" t="s">
        <v>111</v>
      </c>
      <c r="F166" s="28"/>
      <c r="G166" s="51">
        <v>9130.8</v>
      </c>
    </row>
    <row r="167" spans="1:9" s="61" customFormat="1" ht="13.5">
      <c r="A167" s="63" t="s">
        <v>181</v>
      </c>
      <c r="B167" s="7" t="s">
        <v>241</v>
      </c>
      <c r="C167" s="28" t="s">
        <v>237</v>
      </c>
      <c r="D167" s="28" t="s">
        <v>218</v>
      </c>
      <c r="E167" s="9" t="s">
        <v>111</v>
      </c>
      <c r="F167" s="28">
        <v>240</v>
      </c>
      <c r="G167" s="51">
        <v>9130.8</v>
      </c>
      <c r="I167" s="62"/>
    </row>
    <row r="168" spans="1:7" s="61" customFormat="1" ht="13.5">
      <c r="A168" s="1" t="s">
        <v>117</v>
      </c>
      <c r="B168" s="7" t="s">
        <v>241</v>
      </c>
      <c r="C168" s="28" t="s">
        <v>237</v>
      </c>
      <c r="D168" s="28" t="s">
        <v>218</v>
      </c>
      <c r="E168" s="9" t="s">
        <v>112</v>
      </c>
      <c r="F168" s="9"/>
      <c r="G168" s="51">
        <f>1500-1350-8.3</f>
        <v>141.7</v>
      </c>
    </row>
    <row r="169" spans="1:7" s="61" customFormat="1" ht="15.75" customHeight="1">
      <c r="A169" s="63" t="s">
        <v>181</v>
      </c>
      <c r="B169" s="7" t="s">
        <v>241</v>
      </c>
      <c r="C169" s="28" t="s">
        <v>237</v>
      </c>
      <c r="D169" s="28" t="s">
        <v>218</v>
      </c>
      <c r="E169" s="9" t="s">
        <v>112</v>
      </c>
      <c r="F169" s="9">
        <v>240</v>
      </c>
      <c r="G169" s="51">
        <f>1500-1350-8.3</f>
        <v>141.7</v>
      </c>
    </row>
    <row r="170" spans="1:7" s="61" customFormat="1" ht="12" customHeight="1">
      <c r="A170" s="1" t="s">
        <v>308</v>
      </c>
      <c r="B170" s="7" t="s">
        <v>241</v>
      </c>
      <c r="C170" s="28" t="s">
        <v>237</v>
      </c>
      <c r="D170" s="28" t="s">
        <v>218</v>
      </c>
      <c r="E170" s="9" t="s">
        <v>113</v>
      </c>
      <c r="F170" s="9"/>
      <c r="G170" s="51">
        <f>6000+8000+4000+1367.3+460</f>
        <v>19827.3</v>
      </c>
    </row>
    <row r="171" spans="1:7" s="61" customFormat="1" ht="12.75" customHeight="1">
      <c r="A171" s="63" t="s">
        <v>181</v>
      </c>
      <c r="B171" s="7" t="s">
        <v>241</v>
      </c>
      <c r="C171" s="28" t="s">
        <v>237</v>
      </c>
      <c r="D171" s="28" t="s">
        <v>218</v>
      </c>
      <c r="E171" s="9" t="s">
        <v>113</v>
      </c>
      <c r="F171" s="9">
        <v>240</v>
      </c>
      <c r="G171" s="51">
        <f>6000+8000+4000+1367.3+460</f>
        <v>19827.3</v>
      </c>
    </row>
    <row r="172" spans="1:7" s="61" customFormat="1" ht="18" customHeight="1">
      <c r="A172" s="1" t="s">
        <v>245</v>
      </c>
      <c r="B172" s="7" t="s">
        <v>241</v>
      </c>
      <c r="C172" s="28" t="s">
        <v>237</v>
      </c>
      <c r="D172" s="28" t="s">
        <v>218</v>
      </c>
      <c r="E172" s="9" t="s">
        <v>118</v>
      </c>
      <c r="F172" s="9"/>
      <c r="G172" s="51">
        <f>G173</f>
        <v>110.2</v>
      </c>
    </row>
    <row r="173" spans="1:7" s="61" customFormat="1" ht="15" customHeight="1">
      <c r="A173" s="63" t="s">
        <v>181</v>
      </c>
      <c r="B173" s="7" t="s">
        <v>241</v>
      </c>
      <c r="C173" s="28" t="s">
        <v>237</v>
      </c>
      <c r="D173" s="28" t="s">
        <v>218</v>
      </c>
      <c r="E173" s="9" t="s">
        <v>118</v>
      </c>
      <c r="F173" s="9">
        <v>240</v>
      </c>
      <c r="G173" s="51">
        <f>200-89.8</f>
        <v>110.2</v>
      </c>
    </row>
    <row r="174" spans="1:7" s="61" customFormat="1" ht="18" customHeight="1">
      <c r="A174" s="1" t="s">
        <v>120</v>
      </c>
      <c r="B174" s="7" t="s">
        <v>241</v>
      </c>
      <c r="C174" s="28" t="s">
        <v>237</v>
      </c>
      <c r="D174" s="28" t="s">
        <v>218</v>
      </c>
      <c r="E174" s="9" t="s">
        <v>109</v>
      </c>
      <c r="F174" s="9"/>
      <c r="G174" s="51">
        <f>11300-1800+130.6+264+4850-3350</f>
        <v>11394.6</v>
      </c>
    </row>
    <row r="175" spans="1:9" s="61" customFormat="1" ht="15" customHeight="1">
      <c r="A175" s="63" t="s">
        <v>181</v>
      </c>
      <c r="B175" s="7" t="s">
        <v>241</v>
      </c>
      <c r="C175" s="28" t="s">
        <v>237</v>
      </c>
      <c r="D175" s="28" t="s">
        <v>218</v>
      </c>
      <c r="E175" s="9" t="s">
        <v>109</v>
      </c>
      <c r="F175" s="9">
        <v>240</v>
      </c>
      <c r="G175" s="51">
        <v>11099.6</v>
      </c>
      <c r="I175" s="62"/>
    </row>
    <row r="176" spans="1:9" s="61" customFormat="1" ht="15" customHeight="1">
      <c r="A176" s="75" t="s">
        <v>240</v>
      </c>
      <c r="B176" s="7" t="s">
        <v>241</v>
      </c>
      <c r="C176" s="28" t="s">
        <v>237</v>
      </c>
      <c r="D176" s="28" t="s">
        <v>218</v>
      </c>
      <c r="E176" s="9" t="s">
        <v>109</v>
      </c>
      <c r="F176" s="9">
        <v>410</v>
      </c>
      <c r="G176" s="51">
        <v>295</v>
      </c>
      <c r="I176" s="62"/>
    </row>
    <row r="177" spans="1:7" s="61" customFormat="1" ht="15.75" customHeight="1">
      <c r="A177" s="63" t="s">
        <v>279</v>
      </c>
      <c r="B177" s="7" t="s">
        <v>241</v>
      </c>
      <c r="C177" s="28" t="s">
        <v>237</v>
      </c>
      <c r="D177" s="28" t="s">
        <v>218</v>
      </c>
      <c r="E177" s="9" t="s">
        <v>276</v>
      </c>
      <c r="F177" s="9">
        <v>240</v>
      </c>
      <c r="G177" s="51">
        <v>180</v>
      </c>
    </row>
    <row r="178" spans="1:7" s="61" customFormat="1" ht="30" customHeight="1">
      <c r="A178" s="1" t="s">
        <v>292</v>
      </c>
      <c r="B178" s="7" t="s">
        <v>241</v>
      </c>
      <c r="C178" s="28" t="s">
        <v>237</v>
      </c>
      <c r="D178" s="28" t="s">
        <v>218</v>
      </c>
      <c r="E178" s="9" t="s">
        <v>291</v>
      </c>
      <c r="F178" s="9"/>
      <c r="G178" s="51">
        <f>907.8+3000-420-513.1</f>
        <v>2974.7000000000003</v>
      </c>
    </row>
    <row r="179" spans="1:7" s="61" customFormat="1" ht="41.25" customHeight="1">
      <c r="A179" s="21" t="s">
        <v>313</v>
      </c>
      <c r="B179" s="7" t="s">
        <v>241</v>
      </c>
      <c r="C179" s="28" t="s">
        <v>237</v>
      </c>
      <c r="D179" s="28" t="s">
        <v>218</v>
      </c>
      <c r="E179" s="9" t="s">
        <v>291</v>
      </c>
      <c r="F179" s="9">
        <v>810</v>
      </c>
      <c r="G179" s="51">
        <f>907.8+3000-420-513.1</f>
        <v>2974.7000000000003</v>
      </c>
    </row>
    <row r="180" spans="1:7" s="61" customFormat="1" ht="15" customHeight="1" hidden="1">
      <c r="A180" s="1" t="s">
        <v>190</v>
      </c>
      <c r="B180" s="7" t="s">
        <v>241</v>
      </c>
      <c r="C180" s="28" t="s">
        <v>237</v>
      </c>
      <c r="D180" s="28" t="s">
        <v>218</v>
      </c>
      <c r="E180" s="9" t="s">
        <v>273</v>
      </c>
      <c r="F180" s="9"/>
      <c r="G180" s="11">
        <v>0</v>
      </c>
    </row>
    <row r="181" spans="1:7" s="61" customFormat="1" ht="12" customHeight="1" hidden="1">
      <c r="A181" s="63" t="s">
        <v>181</v>
      </c>
      <c r="B181" s="7" t="s">
        <v>241</v>
      </c>
      <c r="C181" s="28" t="s">
        <v>237</v>
      </c>
      <c r="D181" s="28" t="s">
        <v>218</v>
      </c>
      <c r="E181" s="9" t="s">
        <v>273</v>
      </c>
      <c r="F181" s="9">
        <v>240</v>
      </c>
      <c r="G181" s="11">
        <v>0</v>
      </c>
    </row>
    <row r="182" spans="1:7" s="61" customFormat="1" ht="18" customHeight="1" hidden="1">
      <c r="A182" s="1" t="s">
        <v>234</v>
      </c>
      <c r="B182" s="7" t="s">
        <v>241</v>
      </c>
      <c r="C182" s="7" t="s">
        <v>242</v>
      </c>
      <c r="D182" s="7" t="s">
        <v>254</v>
      </c>
      <c r="E182" s="9" t="s">
        <v>272</v>
      </c>
      <c r="F182" s="9"/>
      <c r="G182" s="11">
        <v>0</v>
      </c>
    </row>
    <row r="183" spans="1:7" s="61" customFormat="1" ht="15" customHeight="1" hidden="1">
      <c r="A183" s="31" t="s">
        <v>181</v>
      </c>
      <c r="B183" s="7" t="s">
        <v>241</v>
      </c>
      <c r="C183" s="7" t="s">
        <v>242</v>
      </c>
      <c r="D183" s="7" t="s">
        <v>254</v>
      </c>
      <c r="E183" s="9" t="s">
        <v>272</v>
      </c>
      <c r="F183" s="9">
        <v>240</v>
      </c>
      <c r="G183" s="11">
        <v>0</v>
      </c>
    </row>
    <row r="184" spans="1:7" s="61" customFormat="1" ht="13.5">
      <c r="A184" s="63" t="s">
        <v>246</v>
      </c>
      <c r="B184" s="7" t="s">
        <v>241</v>
      </c>
      <c r="C184" s="28" t="s">
        <v>247</v>
      </c>
      <c r="D184" s="28" t="s">
        <v>213</v>
      </c>
      <c r="E184" s="9"/>
      <c r="F184" s="9"/>
      <c r="G184" s="11">
        <f>G185</f>
        <v>1780</v>
      </c>
    </row>
    <row r="185" spans="1:7" s="60" customFormat="1" ht="15.75" customHeight="1">
      <c r="A185" s="99" t="s">
        <v>12</v>
      </c>
      <c r="B185" s="7" t="s">
        <v>241</v>
      </c>
      <c r="C185" s="58" t="s">
        <v>248</v>
      </c>
      <c r="D185" s="58" t="s">
        <v>248</v>
      </c>
      <c r="E185" s="58"/>
      <c r="F185" s="58"/>
      <c r="G185" s="59">
        <f>G186</f>
        <v>1780</v>
      </c>
    </row>
    <row r="186" spans="1:7" s="61" customFormat="1" ht="42" customHeight="1">
      <c r="A186" s="1" t="s">
        <v>83</v>
      </c>
      <c r="B186" s="7" t="s">
        <v>241</v>
      </c>
      <c r="C186" s="28" t="s">
        <v>247</v>
      </c>
      <c r="D186" s="28" t="s">
        <v>247</v>
      </c>
      <c r="E186" s="9" t="s">
        <v>41</v>
      </c>
      <c r="F186" s="9"/>
      <c r="G186" s="51">
        <f>G187</f>
        <v>1780</v>
      </c>
    </row>
    <row r="187" spans="1:7" s="61" customFormat="1" ht="13.5">
      <c r="A187" s="92" t="s">
        <v>176</v>
      </c>
      <c r="B187" s="7" t="s">
        <v>241</v>
      </c>
      <c r="C187" s="28" t="s">
        <v>247</v>
      </c>
      <c r="D187" s="28" t="s">
        <v>247</v>
      </c>
      <c r="E187" s="9" t="s">
        <v>121</v>
      </c>
      <c r="F187" s="9"/>
      <c r="G187" s="51">
        <f>G188</f>
        <v>1780</v>
      </c>
    </row>
    <row r="188" spans="1:7" s="61" customFormat="1" ht="30.75" customHeight="1">
      <c r="A188" s="1" t="s">
        <v>125</v>
      </c>
      <c r="B188" s="7" t="s">
        <v>241</v>
      </c>
      <c r="C188" s="28" t="s">
        <v>247</v>
      </c>
      <c r="D188" s="28" t="s">
        <v>247</v>
      </c>
      <c r="E188" s="9" t="s">
        <v>74</v>
      </c>
      <c r="F188" s="9"/>
      <c r="G188" s="51">
        <f>G189</f>
        <v>1780</v>
      </c>
    </row>
    <row r="189" spans="1:7" s="61" customFormat="1" ht="13.5">
      <c r="A189" s="63" t="s">
        <v>185</v>
      </c>
      <c r="B189" s="7" t="s">
        <v>241</v>
      </c>
      <c r="C189" s="28" t="s">
        <v>247</v>
      </c>
      <c r="D189" s="28" t="s">
        <v>247</v>
      </c>
      <c r="E189" s="9" t="s">
        <v>74</v>
      </c>
      <c r="F189" s="9">
        <v>620</v>
      </c>
      <c r="G189" s="11">
        <v>1780</v>
      </c>
    </row>
    <row r="190" spans="1:7" s="61" customFormat="1" ht="13.5">
      <c r="A190" s="63" t="s">
        <v>249</v>
      </c>
      <c r="B190" s="7" t="s">
        <v>241</v>
      </c>
      <c r="C190" s="28" t="s">
        <v>250</v>
      </c>
      <c r="D190" s="28" t="s">
        <v>213</v>
      </c>
      <c r="E190" s="9"/>
      <c r="F190" s="9"/>
      <c r="G190" s="11">
        <f>G191</f>
        <v>18803.600000000002</v>
      </c>
    </row>
    <row r="191" spans="1:7" s="60" customFormat="1" ht="13.5">
      <c r="A191" s="1" t="s">
        <v>2</v>
      </c>
      <c r="B191" s="7" t="s">
        <v>241</v>
      </c>
      <c r="C191" s="58" t="s">
        <v>251</v>
      </c>
      <c r="D191" s="58" t="s">
        <v>214</v>
      </c>
      <c r="E191" s="58"/>
      <c r="F191" s="58"/>
      <c r="G191" s="59">
        <f>G192</f>
        <v>18803.600000000002</v>
      </c>
    </row>
    <row r="192" spans="1:9" s="61" customFormat="1" ht="39" customHeight="1">
      <c r="A192" s="1" t="s">
        <v>83</v>
      </c>
      <c r="B192" s="7" t="s">
        <v>241</v>
      </c>
      <c r="C192" s="28" t="s">
        <v>250</v>
      </c>
      <c r="D192" s="28" t="s">
        <v>212</v>
      </c>
      <c r="E192" s="9"/>
      <c r="F192" s="28"/>
      <c r="G192" s="51">
        <f>G193</f>
        <v>18803.600000000002</v>
      </c>
      <c r="I192" s="62"/>
    </row>
    <row r="193" spans="1:7" s="61" customFormat="1" ht="13.5">
      <c r="A193" s="1" t="s">
        <v>177</v>
      </c>
      <c r="B193" s="7" t="s">
        <v>241</v>
      </c>
      <c r="C193" s="28" t="s">
        <v>250</v>
      </c>
      <c r="D193" s="28" t="s">
        <v>212</v>
      </c>
      <c r="E193" s="9" t="s">
        <v>122</v>
      </c>
      <c r="F193" s="9"/>
      <c r="G193" s="51">
        <f>G194+G196+G199+G201+G203</f>
        <v>18803.600000000002</v>
      </c>
    </row>
    <row r="194" spans="1:7" s="61" customFormat="1" ht="30.75" customHeight="1">
      <c r="A194" s="1" t="s">
        <v>124</v>
      </c>
      <c r="B194" s="7" t="s">
        <v>241</v>
      </c>
      <c r="C194" s="28" t="s">
        <v>250</v>
      </c>
      <c r="D194" s="28" t="s">
        <v>212</v>
      </c>
      <c r="E194" s="9" t="s">
        <v>123</v>
      </c>
      <c r="F194" s="9"/>
      <c r="G194" s="51">
        <v>3585</v>
      </c>
    </row>
    <row r="195" spans="1:7" s="61" customFormat="1" ht="13.5">
      <c r="A195" s="63" t="s">
        <v>185</v>
      </c>
      <c r="B195" s="7" t="s">
        <v>241</v>
      </c>
      <c r="C195" s="28" t="s">
        <v>250</v>
      </c>
      <c r="D195" s="28" t="s">
        <v>212</v>
      </c>
      <c r="E195" s="9" t="s">
        <v>123</v>
      </c>
      <c r="F195" s="9">
        <v>620</v>
      </c>
      <c r="G195" s="51">
        <v>3585</v>
      </c>
    </row>
    <row r="196" spans="1:7" s="61" customFormat="1" ht="30" customHeight="1">
      <c r="A196" s="1" t="s">
        <v>163</v>
      </c>
      <c r="B196" s="7" t="s">
        <v>241</v>
      </c>
      <c r="C196" s="28" t="s">
        <v>250</v>
      </c>
      <c r="D196" s="28" t="s">
        <v>212</v>
      </c>
      <c r="E196" s="9" t="s">
        <v>162</v>
      </c>
      <c r="F196" s="9"/>
      <c r="G196" s="51">
        <f>12852-1325.3-301.3</f>
        <v>11225.400000000001</v>
      </c>
    </row>
    <row r="197" spans="1:7" s="61" customFormat="1" ht="13.5">
      <c r="A197" s="63" t="s">
        <v>185</v>
      </c>
      <c r="B197" s="7" t="s">
        <v>241</v>
      </c>
      <c r="C197" s="28" t="s">
        <v>250</v>
      </c>
      <c r="D197" s="28" t="s">
        <v>212</v>
      </c>
      <c r="E197" s="9" t="s">
        <v>162</v>
      </c>
      <c r="F197" s="9">
        <v>620</v>
      </c>
      <c r="G197" s="51">
        <f>12852-1325.3-301.3</f>
        <v>11225.400000000001</v>
      </c>
    </row>
    <row r="198" spans="1:7" s="61" customFormat="1" ht="31.5" customHeight="1">
      <c r="A198" s="63" t="s">
        <v>312</v>
      </c>
      <c r="B198" s="7" t="s">
        <v>241</v>
      </c>
      <c r="C198" s="28" t="s">
        <v>250</v>
      </c>
      <c r="D198" s="28" t="s">
        <v>212</v>
      </c>
      <c r="E198" s="9" t="s">
        <v>311</v>
      </c>
      <c r="F198" s="9"/>
      <c r="G198" s="11">
        <v>200</v>
      </c>
    </row>
    <row r="199" spans="1:7" s="61" customFormat="1" ht="18" customHeight="1">
      <c r="A199" s="63" t="s">
        <v>185</v>
      </c>
      <c r="B199" s="7" t="s">
        <v>241</v>
      </c>
      <c r="C199" s="28" t="s">
        <v>250</v>
      </c>
      <c r="D199" s="28" t="s">
        <v>212</v>
      </c>
      <c r="E199" s="9" t="s">
        <v>311</v>
      </c>
      <c r="F199" s="9">
        <v>620</v>
      </c>
      <c r="G199" s="11">
        <v>200</v>
      </c>
    </row>
    <row r="200" spans="1:7" s="61" customFormat="1" ht="21.75" customHeight="1">
      <c r="A200" s="63" t="s">
        <v>290</v>
      </c>
      <c r="B200" s="7" t="s">
        <v>241</v>
      </c>
      <c r="C200" s="28" t="s">
        <v>250</v>
      </c>
      <c r="D200" s="28" t="s">
        <v>212</v>
      </c>
      <c r="E200" s="9" t="s">
        <v>288</v>
      </c>
      <c r="F200" s="9"/>
      <c r="G200" s="11">
        <f>3190.6+602.6</f>
        <v>3793.2</v>
      </c>
    </row>
    <row r="201" spans="1:7" s="61" customFormat="1" ht="18" customHeight="1">
      <c r="A201" s="63" t="s">
        <v>185</v>
      </c>
      <c r="B201" s="7" t="s">
        <v>241</v>
      </c>
      <c r="C201" s="28" t="s">
        <v>250</v>
      </c>
      <c r="D201" s="28" t="s">
        <v>212</v>
      </c>
      <c r="E201" s="9" t="s">
        <v>288</v>
      </c>
      <c r="F201" s="9">
        <v>620</v>
      </c>
      <c r="G201" s="11">
        <f>3190.6+602.6</f>
        <v>3793.2</v>
      </c>
    </row>
    <row r="202" spans="1:7" s="61" customFormat="1" ht="11.25" customHeight="1" hidden="1">
      <c r="A202" s="63" t="s">
        <v>296</v>
      </c>
      <c r="B202" s="7" t="s">
        <v>241</v>
      </c>
      <c r="C202" s="28" t="s">
        <v>250</v>
      </c>
      <c r="D202" s="28" t="s">
        <v>212</v>
      </c>
      <c r="E202" s="9" t="s">
        <v>293</v>
      </c>
      <c r="F202" s="9"/>
      <c r="G202" s="11">
        <v>0</v>
      </c>
    </row>
    <row r="203" spans="1:7" s="61" customFormat="1" ht="13.5" customHeight="1" hidden="1">
      <c r="A203" s="63" t="s">
        <v>185</v>
      </c>
      <c r="B203" s="7" t="s">
        <v>241</v>
      </c>
      <c r="C203" s="28" t="s">
        <v>250</v>
      </c>
      <c r="D203" s="28" t="s">
        <v>212</v>
      </c>
      <c r="E203" s="9" t="s">
        <v>294</v>
      </c>
      <c r="F203" s="9">
        <v>620</v>
      </c>
      <c r="G203" s="11">
        <v>0</v>
      </c>
    </row>
    <row r="204" spans="1:9" s="61" customFormat="1" ht="13.5">
      <c r="A204" s="63" t="s">
        <v>252</v>
      </c>
      <c r="B204" s="7" t="s">
        <v>241</v>
      </c>
      <c r="C204" s="28">
        <v>10</v>
      </c>
      <c r="D204" s="28" t="s">
        <v>213</v>
      </c>
      <c r="E204" s="9"/>
      <c r="F204" s="9"/>
      <c r="G204" s="11">
        <f>G205+G210</f>
        <v>5730.3</v>
      </c>
      <c r="I204" s="62"/>
    </row>
    <row r="205" spans="1:7" s="60" customFormat="1" ht="13.5">
      <c r="A205" s="1" t="s">
        <v>1</v>
      </c>
      <c r="B205" s="7" t="s">
        <v>241</v>
      </c>
      <c r="C205" s="58">
        <v>10</v>
      </c>
      <c r="D205" s="58" t="s">
        <v>214</v>
      </c>
      <c r="E205" s="58"/>
      <c r="F205" s="58"/>
      <c r="G205" s="59">
        <f>2915.3</f>
        <v>2915.3</v>
      </c>
    </row>
    <row r="206" spans="1:9" s="61" customFormat="1" ht="28.5" customHeight="1">
      <c r="A206" s="1" t="s">
        <v>25</v>
      </c>
      <c r="B206" s="7" t="s">
        <v>241</v>
      </c>
      <c r="C206" s="28">
        <v>10</v>
      </c>
      <c r="D206" s="28" t="s">
        <v>212</v>
      </c>
      <c r="E206" s="9" t="s">
        <v>42</v>
      </c>
      <c r="F206" s="28"/>
      <c r="G206" s="59">
        <f>2915.3</f>
        <v>2915.3</v>
      </c>
      <c r="I206" s="62"/>
    </row>
    <row r="207" spans="1:7" s="61" customFormat="1" ht="30" customHeight="1">
      <c r="A207" s="1" t="s">
        <v>81</v>
      </c>
      <c r="B207" s="7" t="s">
        <v>241</v>
      </c>
      <c r="C207" s="28">
        <v>10</v>
      </c>
      <c r="D207" s="28" t="s">
        <v>212</v>
      </c>
      <c r="E207" s="9" t="s">
        <v>156</v>
      </c>
      <c r="F207" s="9"/>
      <c r="G207" s="59">
        <f>2915.3</f>
        <v>2915.3</v>
      </c>
    </row>
    <row r="208" spans="1:7" s="61" customFormat="1" ht="16.5" customHeight="1">
      <c r="A208" s="1" t="s">
        <v>157</v>
      </c>
      <c r="B208" s="7" t="s">
        <v>241</v>
      </c>
      <c r="C208" s="28">
        <v>10</v>
      </c>
      <c r="D208" s="28" t="s">
        <v>212</v>
      </c>
      <c r="E208" s="9" t="s">
        <v>140</v>
      </c>
      <c r="F208" s="9"/>
      <c r="G208" s="59">
        <f>2915.3</f>
        <v>2915.3</v>
      </c>
    </row>
    <row r="209" spans="1:7" s="61" customFormat="1" ht="15" customHeight="1">
      <c r="A209" s="63" t="s">
        <v>186</v>
      </c>
      <c r="B209" s="7" t="s">
        <v>241</v>
      </c>
      <c r="C209" s="28">
        <v>10</v>
      </c>
      <c r="D209" s="28" t="s">
        <v>212</v>
      </c>
      <c r="E209" s="9" t="s">
        <v>140</v>
      </c>
      <c r="F209" s="9">
        <v>310</v>
      </c>
      <c r="G209" s="59">
        <f>2915.3</f>
        <v>2915.3</v>
      </c>
    </row>
    <row r="210" spans="1:7" s="60" customFormat="1" ht="13.5">
      <c r="A210" s="1" t="s">
        <v>7</v>
      </c>
      <c r="B210" s="7" t="s">
        <v>241</v>
      </c>
      <c r="C210" s="58">
        <v>10</v>
      </c>
      <c r="D210" s="58" t="s">
        <v>217</v>
      </c>
      <c r="E210" s="58"/>
      <c r="F210" s="58"/>
      <c r="G210" s="59">
        <f>G213+G216+G219</f>
        <v>2815</v>
      </c>
    </row>
    <row r="211" spans="1:7" s="61" customFormat="1" ht="32.25" customHeight="1">
      <c r="A211" s="1" t="s">
        <v>54</v>
      </c>
      <c r="B211" s="7" t="s">
        <v>241</v>
      </c>
      <c r="C211" s="28">
        <v>10</v>
      </c>
      <c r="D211" s="28" t="s">
        <v>218</v>
      </c>
      <c r="E211" s="9" t="s">
        <v>127</v>
      </c>
      <c r="F211" s="28"/>
      <c r="G211" s="51">
        <f>G213+G216+G219</f>
        <v>2815</v>
      </c>
    </row>
    <row r="212" spans="1:13" s="61" customFormat="1" ht="12" customHeight="1">
      <c r="A212" s="90" t="s">
        <v>133</v>
      </c>
      <c r="B212" s="7" t="s">
        <v>241</v>
      </c>
      <c r="C212" s="28">
        <v>10</v>
      </c>
      <c r="D212" s="28" t="s">
        <v>218</v>
      </c>
      <c r="E212" s="9" t="s">
        <v>129</v>
      </c>
      <c r="F212" s="28"/>
      <c r="G212" s="51">
        <f>460+170</f>
        <v>630</v>
      </c>
      <c r="I212" s="180"/>
      <c r="J212" s="180"/>
      <c r="K212" s="180"/>
      <c r="L212" s="180"/>
      <c r="M212" s="180"/>
    </row>
    <row r="213" spans="1:13" s="61" customFormat="1" ht="15" customHeight="1">
      <c r="A213" s="63" t="s">
        <v>187</v>
      </c>
      <c r="B213" s="7" t="s">
        <v>241</v>
      </c>
      <c r="C213" s="28">
        <v>10</v>
      </c>
      <c r="D213" s="28" t="s">
        <v>218</v>
      </c>
      <c r="E213" s="9" t="s">
        <v>129</v>
      </c>
      <c r="F213" s="28">
        <v>320</v>
      </c>
      <c r="G213" s="51">
        <f>460+170</f>
        <v>630</v>
      </c>
      <c r="I213" s="180"/>
      <c r="J213" s="180"/>
      <c r="K213" s="180"/>
      <c r="L213" s="180"/>
      <c r="M213" s="180"/>
    </row>
    <row r="214" spans="1:13" s="61" customFormat="1" ht="27" customHeight="1">
      <c r="A214" s="1" t="s">
        <v>180</v>
      </c>
      <c r="B214" s="7" t="s">
        <v>241</v>
      </c>
      <c r="C214" s="28">
        <v>10</v>
      </c>
      <c r="D214" s="28" t="s">
        <v>218</v>
      </c>
      <c r="E214" s="9" t="s">
        <v>130</v>
      </c>
      <c r="F214" s="9"/>
      <c r="G214" s="51">
        <f>G216</f>
        <v>2095</v>
      </c>
      <c r="I214" s="180"/>
      <c r="J214" s="180"/>
      <c r="K214" s="180"/>
      <c r="L214" s="180"/>
      <c r="M214" s="180"/>
    </row>
    <row r="215" spans="1:7" s="61" customFormat="1" ht="12" customHeight="1">
      <c r="A215" s="1" t="s">
        <v>132</v>
      </c>
      <c r="B215" s="7" t="s">
        <v>241</v>
      </c>
      <c r="C215" s="28">
        <v>10</v>
      </c>
      <c r="D215" s="28" t="s">
        <v>218</v>
      </c>
      <c r="E215" s="9" t="s">
        <v>131</v>
      </c>
      <c r="F215" s="9"/>
      <c r="G215" s="51">
        <v>2095</v>
      </c>
    </row>
    <row r="216" spans="1:7" s="61" customFormat="1" ht="15" customHeight="1">
      <c r="A216" s="63" t="s">
        <v>187</v>
      </c>
      <c r="B216" s="7" t="s">
        <v>241</v>
      </c>
      <c r="C216" s="28">
        <v>10</v>
      </c>
      <c r="D216" s="28" t="s">
        <v>218</v>
      </c>
      <c r="E216" s="9" t="s">
        <v>131</v>
      </c>
      <c r="F216" s="9">
        <v>320</v>
      </c>
      <c r="G216" s="51">
        <f>1345+200+550</f>
        <v>2095</v>
      </c>
    </row>
    <row r="217" spans="1:7" s="61" customFormat="1" ht="14.25" customHeight="1">
      <c r="A217" s="67" t="s">
        <v>204</v>
      </c>
      <c r="B217" s="7" t="s">
        <v>241</v>
      </c>
      <c r="C217" s="7" t="s">
        <v>253</v>
      </c>
      <c r="D217" s="7" t="s">
        <v>254</v>
      </c>
      <c r="E217" s="10" t="s">
        <v>205</v>
      </c>
      <c r="F217" s="9"/>
      <c r="G217" s="11">
        <f>100-90+80</f>
        <v>90</v>
      </c>
    </row>
    <row r="218" spans="1:7" s="61" customFormat="1" ht="28.5" customHeight="1">
      <c r="A218" s="67" t="s">
        <v>255</v>
      </c>
      <c r="B218" s="7" t="s">
        <v>241</v>
      </c>
      <c r="C218" s="7" t="s">
        <v>253</v>
      </c>
      <c r="D218" s="7" t="s">
        <v>254</v>
      </c>
      <c r="E218" s="10" t="s">
        <v>203</v>
      </c>
      <c r="F218" s="9"/>
      <c r="G218" s="11">
        <f>100-90+80</f>
        <v>90</v>
      </c>
    </row>
    <row r="219" spans="1:7" s="61" customFormat="1" ht="17.25" customHeight="1">
      <c r="A219" s="63" t="s">
        <v>187</v>
      </c>
      <c r="B219" s="7" t="s">
        <v>241</v>
      </c>
      <c r="C219" s="7" t="s">
        <v>253</v>
      </c>
      <c r="D219" s="7" t="s">
        <v>254</v>
      </c>
      <c r="E219" s="10" t="s">
        <v>203</v>
      </c>
      <c r="F219" s="9">
        <v>320</v>
      </c>
      <c r="G219" s="11">
        <f>100-90+80</f>
        <v>90</v>
      </c>
    </row>
    <row r="220" spans="1:7" s="61" customFormat="1" ht="30.75" customHeight="1" hidden="1">
      <c r="A220" s="30" t="s">
        <v>283</v>
      </c>
      <c r="B220" s="7" t="s">
        <v>241</v>
      </c>
      <c r="C220" s="7" t="s">
        <v>287</v>
      </c>
      <c r="D220" s="7" t="s">
        <v>254</v>
      </c>
      <c r="E220" s="10" t="s">
        <v>284</v>
      </c>
      <c r="F220" s="9"/>
      <c r="G220" s="11">
        <v>0</v>
      </c>
    </row>
    <row r="221" spans="1:7" s="61" customFormat="1" ht="30" customHeight="1" hidden="1">
      <c r="A221" s="1"/>
      <c r="B221" s="7"/>
      <c r="C221" s="7"/>
      <c r="D221" s="7"/>
      <c r="E221" s="10"/>
      <c r="F221" s="9"/>
      <c r="G221" s="11"/>
    </row>
    <row r="222" spans="1:7" s="61" customFormat="1" ht="17.25" customHeight="1" hidden="1">
      <c r="A222" s="1"/>
      <c r="B222" s="7"/>
      <c r="C222" s="7"/>
      <c r="D222" s="7"/>
      <c r="E222" s="10"/>
      <c r="F222" s="9"/>
      <c r="G222" s="11"/>
    </row>
    <row r="223" spans="1:7" s="61" customFormat="1" ht="33" customHeight="1" hidden="1">
      <c r="A223" s="97" t="s">
        <v>285</v>
      </c>
      <c r="B223" s="7" t="s">
        <v>241</v>
      </c>
      <c r="C223" s="7" t="s">
        <v>287</v>
      </c>
      <c r="D223" s="7" t="s">
        <v>254</v>
      </c>
      <c r="E223" s="10" t="s">
        <v>286</v>
      </c>
      <c r="F223" s="9"/>
      <c r="G223" s="11">
        <v>0</v>
      </c>
    </row>
    <row r="224" spans="1:7" s="61" customFormat="1" ht="17.25" customHeight="1" hidden="1">
      <c r="A224" s="1" t="s">
        <v>28</v>
      </c>
      <c r="B224" s="7" t="s">
        <v>241</v>
      </c>
      <c r="C224" s="7" t="s">
        <v>287</v>
      </c>
      <c r="D224" s="7" t="s">
        <v>254</v>
      </c>
      <c r="E224" s="10" t="s">
        <v>286</v>
      </c>
      <c r="F224" s="9">
        <v>540</v>
      </c>
      <c r="G224" s="11">
        <v>0</v>
      </c>
    </row>
    <row r="225" spans="1:7" s="61" customFormat="1" ht="13.5">
      <c r="A225" s="63" t="s">
        <v>256</v>
      </c>
      <c r="B225" s="7" t="s">
        <v>241</v>
      </c>
      <c r="C225" s="28">
        <v>11</v>
      </c>
      <c r="D225" s="28" t="s">
        <v>213</v>
      </c>
      <c r="E225" s="9"/>
      <c r="F225" s="9"/>
      <c r="G225" s="11">
        <v>1970</v>
      </c>
    </row>
    <row r="226" spans="1:7" s="60" customFormat="1" ht="18" customHeight="1">
      <c r="A226" s="1" t="s">
        <v>0</v>
      </c>
      <c r="B226" s="7" t="s">
        <v>241</v>
      </c>
      <c r="C226" s="58">
        <v>11</v>
      </c>
      <c r="D226" s="58" t="s">
        <v>238</v>
      </c>
      <c r="E226" s="58"/>
      <c r="F226" s="58"/>
      <c r="G226" s="11">
        <v>1970</v>
      </c>
    </row>
    <row r="227" spans="1:12" s="61" customFormat="1" ht="45" customHeight="1">
      <c r="A227" s="1" t="s">
        <v>83</v>
      </c>
      <c r="B227" s="7" t="s">
        <v>241</v>
      </c>
      <c r="C227" s="28">
        <v>11</v>
      </c>
      <c r="D227" s="28" t="s">
        <v>237</v>
      </c>
      <c r="E227" s="9" t="s">
        <v>41</v>
      </c>
      <c r="F227" s="28"/>
      <c r="G227" s="11">
        <v>1970</v>
      </c>
      <c r="L227" s="62"/>
    </row>
    <row r="228" spans="1:7" s="61" customFormat="1" ht="14.25" customHeight="1">
      <c r="A228" s="1" t="s">
        <v>178</v>
      </c>
      <c r="B228" s="7" t="s">
        <v>241</v>
      </c>
      <c r="C228" s="28">
        <v>11</v>
      </c>
      <c r="D228" s="28" t="s">
        <v>237</v>
      </c>
      <c r="E228" s="9" t="s">
        <v>126</v>
      </c>
      <c r="F228" s="9"/>
      <c r="G228" s="11">
        <v>1970</v>
      </c>
    </row>
    <row r="229" spans="1:7" s="61" customFormat="1" ht="16.5" customHeight="1">
      <c r="A229" s="1" t="s">
        <v>260</v>
      </c>
      <c r="B229" s="7" t="s">
        <v>241</v>
      </c>
      <c r="C229" s="28">
        <v>11</v>
      </c>
      <c r="D229" s="28" t="s">
        <v>237</v>
      </c>
      <c r="E229" s="9" t="s">
        <v>259</v>
      </c>
      <c r="F229" s="9"/>
      <c r="G229" s="11">
        <f>G230</f>
        <v>1970</v>
      </c>
    </row>
    <row r="230" spans="1:7" s="61" customFormat="1" ht="15" customHeight="1">
      <c r="A230" s="63" t="s">
        <v>181</v>
      </c>
      <c r="B230" s="7" t="s">
        <v>241</v>
      </c>
      <c r="C230" s="28">
        <v>11</v>
      </c>
      <c r="D230" s="28" t="s">
        <v>237</v>
      </c>
      <c r="E230" s="9" t="s">
        <v>259</v>
      </c>
      <c r="F230" s="9">
        <v>240</v>
      </c>
      <c r="G230" s="11">
        <f>1770+200</f>
        <v>1970</v>
      </c>
    </row>
    <row r="231" spans="1:9" s="77" customFormat="1" ht="18">
      <c r="A231" s="76" t="s">
        <v>257</v>
      </c>
      <c r="B231" s="76"/>
      <c r="C231" s="76"/>
      <c r="D231" s="76"/>
      <c r="E231" s="76"/>
      <c r="F231" s="76"/>
      <c r="G231" s="126">
        <f>G225+G204+G190+G184+G122+G104+G80+G74+G6</f>
        <v>335181.9</v>
      </c>
      <c r="I231" s="78"/>
    </row>
    <row r="232" spans="1:2" s="61" customFormat="1" ht="13.5">
      <c r="A232" s="70"/>
      <c r="B232" s="70"/>
    </row>
    <row r="233" s="61" customFormat="1" ht="13.5"/>
  </sheetData>
  <sheetProtection/>
  <mergeCells count="12">
    <mergeCell ref="I212:M214"/>
    <mergeCell ref="A3:A4"/>
    <mergeCell ref="B3:B4"/>
    <mergeCell ref="C3:C4"/>
    <mergeCell ref="D3:D4"/>
    <mergeCell ref="E3:E4"/>
    <mergeCell ref="G3:G4"/>
    <mergeCell ref="F3:F4"/>
    <mergeCell ref="C1:G1"/>
    <mergeCell ref="A2:H2"/>
    <mergeCell ref="I125:L125"/>
    <mergeCell ref="I135:L135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2019-12-23T07:14:04Z</cp:lastPrinted>
  <dcterms:created xsi:type="dcterms:W3CDTF">2006-02-07T16:01:49Z</dcterms:created>
  <dcterms:modified xsi:type="dcterms:W3CDTF">2019-12-23T07:17:47Z</dcterms:modified>
  <cp:category/>
  <cp:version/>
  <cp:contentType/>
  <cp:contentStatus/>
</cp:coreProperties>
</file>